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bratskaya\Desktop\31.10.2025 для МСЭД\"/>
    </mc:Choice>
  </mc:AlternateContent>
  <bookViews>
    <workbookView xWindow="120" yWindow="2700" windowWidth="9720" windowHeight="4740"/>
  </bookViews>
  <sheets>
    <sheet name="Лист3" sheetId="3" r:id="rId1"/>
  </sheets>
  <definedNames>
    <definedName name="_xlnm.Print_Area" localSheetId="0">Лист3!$A$1:$O$74</definedName>
  </definedNames>
  <calcPr calcId="162913"/>
</workbook>
</file>

<file path=xl/calcChain.xml><?xml version="1.0" encoding="utf-8"?>
<calcChain xmlns="http://schemas.openxmlformats.org/spreadsheetml/2006/main">
  <c r="H73" i="3" l="1"/>
  <c r="H72" i="3"/>
  <c r="H38" i="3" l="1"/>
  <c r="H52" i="3" l="1"/>
  <c r="M52" i="3"/>
  <c r="N25" i="3"/>
  <c r="N24" i="3"/>
  <c r="M25" i="3"/>
  <c r="M24" i="3"/>
  <c r="G24" i="3"/>
  <c r="H25" i="3"/>
  <c r="H24" i="3"/>
  <c r="N32" i="3"/>
  <c r="M32" i="3"/>
  <c r="G32" i="3"/>
  <c r="F32" i="3"/>
  <c r="H32" i="3"/>
  <c r="E34" i="3"/>
  <c r="E33" i="3"/>
  <c r="M23" i="3" l="1"/>
  <c r="N23" i="3"/>
  <c r="E32" i="3"/>
  <c r="H10" i="3" l="1"/>
  <c r="H9" i="3"/>
  <c r="N10" i="3"/>
  <c r="M10" i="3"/>
  <c r="G10" i="3"/>
  <c r="M9" i="3"/>
  <c r="N9" i="3"/>
  <c r="G9" i="3"/>
  <c r="E19" i="3"/>
  <c r="E18" i="3"/>
  <c r="N17" i="3"/>
  <c r="M17" i="3"/>
  <c r="H17" i="3"/>
  <c r="M8" i="3" l="1"/>
  <c r="N8" i="3"/>
  <c r="E17" i="3"/>
  <c r="E10" i="3"/>
  <c r="E9" i="3"/>
  <c r="N73" i="3" l="1"/>
  <c r="F74" i="3"/>
  <c r="F72" i="3" s="1"/>
  <c r="N51" i="3"/>
  <c r="N74" i="3" s="1"/>
  <c r="M51" i="3"/>
  <c r="L51" i="3"/>
  <c r="L74" i="3" s="1"/>
  <c r="K51" i="3"/>
  <c r="K74" i="3" s="1"/>
  <c r="J51" i="3"/>
  <c r="J74" i="3" s="1"/>
  <c r="I51" i="3"/>
  <c r="I74" i="3" s="1"/>
  <c r="H51" i="3"/>
  <c r="G51" i="3"/>
  <c r="G50" i="3" s="1"/>
  <c r="F51" i="3"/>
  <c r="E68" i="3"/>
  <c r="N67" i="3"/>
  <c r="M67" i="3"/>
  <c r="H67" i="3"/>
  <c r="G67" i="3"/>
  <c r="E53" i="3"/>
  <c r="G52" i="3"/>
  <c r="N52" i="3"/>
  <c r="G25" i="3"/>
  <c r="E25" i="3" s="1"/>
  <c r="L24" i="3"/>
  <c r="L73" i="3" s="1"/>
  <c r="K24" i="3"/>
  <c r="K73" i="3" s="1"/>
  <c r="J24" i="3"/>
  <c r="J73" i="3" s="1"/>
  <c r="I24" i="3"/>
  <c r="G73" i="3"/>
  <c r="E46" i="3"/>
  <c r="E45" i="3"/>
  <c r="G44" i="3"/>
  <c r="E40" i="3"/>
  <c r="E39" i="3"/>
  <c r="G38" i="3"/>
  <c r="G8" i="3"/>
  <c r="E13" i="3"/>
  <c r="G11" i="3"/>
  <c r="I73" i="3" l="1"/>
  <c r="E24" i="3"/>
  <c r="H23" i="3"/>
  <c r="H50" i="3"/>
  <c r="H74" i="3"/>
  <c r="N72" i="3"/>
  <c r="E38" i="3"/>
  <c r="G74" i="3"/>
  <c r="G72" i="3" s="1"/>
  <c r="M50" i="3"/>
  <c r="G23" i="3"/>
  <c r="M73" i="3"/>
  <c r="E23" i="3" l="1"/>
  <c r="M74" i="3"/>
  <c r="M72" i="3" s="1"/>
  <c r="E73" i="3"/>
  <c r="F67" i="3" l="1"/>
  <c r="E67" i="3" s="1"/>
  <c r="N50" i="3" l="1"/>
  <c r="H11" i="3"/>
  <c r="E11" i="3" s="1"/>
  <c r="E12" i="3"/>
  <c r="H8" i="3"/>
  <c r="E8" i="3" s="1"/>
  <c r="M44" i="3" l="1"/>
  <c r="H44" i="3"/>
  <c r="E44" i="3" l="1"/>
  <c r="E52" i="3"/>
  <c r="E62" i="3" l="1"/>
  <c r="E63" i="3"/>
  <c r="H15" i="3" l="1"/>
  <c r="E15" i="3"/>
  <c r="E28" i="3" l="1"/>
  <c r="E27" i="3" l="1"/>
  <c r="E26" i="3" l="1"/>
  <c r="E58" i="3"/>
  <c r="E57" i="3" s="1"/>
  <c r="E51" i="3" l="1"/>
  <c r="E74" i="3" l="1"/>
  <c r="E72" i="3"/>
  <c r="E50" i="3"/>
  <c r="E65" i="3" l="1"/>
</calcChain>
</file>

<file path=xl/sharedStrings.xml><?xml version="1.0" encoding="utf-8"?>
<sst xmlns="http://schemas.openxmlformats.org/spreadsheetml/2006/main" count="245" uniqueCount="65">
  <si>
    <t>№</t>
  </si>
  <si>
    <t>Объём финансирования по годам (тыс.руб.)</t>
  </si>
  <si>
    <t>Ответственный за выполнение мероприятия подпрограммы</t>
  </si>
  <si>
    <t>ИТОГО:</t>
  </si>
  <si>
    <t>Средства бюджета городского округа Домодедово</t>
  </si>
  <si>
    <t>Всего (тыс.руб)</t>
  </si>
  <si>
    <t>Источники финансиро-вания</t>
  </si>
  <si>
    <t>Срок исполне-ния мероприятия</t>
  </si>
  <si>
    <t>2024 г.</t>
  </si>
  <si>
    <t xml:space="preserve">Мероприятие Подпрограммы </t>
  </si>
  <si>
    <t>2025 г.</t>
  </si>
  <si>
    <t>2023 -2027 гг.</t>
  </si>
  <si>
    <t>х</t>
  </si>
  <si>
    <t xml:space="preserve">Всего </t>
  </si>
  <si>
    <t>Итого по подпрограмме III</t>
  </si>
  <si>
    <t>2023 год</t>
  </si>
  <si>
    <t>2024 год</t>
  </si>
  <si>
    <t>2026 год</t>
  </si>
  <si>
    <t>2027 год</t>
  </si>
  <si>
    <t xml:space="preserve">Управление ЖКХ  Администрации городского округа Домодедово </t>
  </si>
  <si>
    <t xml:space="preserve">2023 -2027 </t>
  </si>
  <si>
    <t>1.</t>
  </si>
  <si>
    <r>
      <t xml:space="preserve">Основное мероприятие 05 
</t>
    </r>
    <r>
      <rPr>
        <sz val="9"/>
        <rFont val="Times New Roman"/>
        <family val="1"/>
        <charset val="204"/>
      </rPr>
      <t>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городских округов</t>
    </r>
  </si>
  <si>
    <r>
      <rPr>
        <b/>
        <sz val="9"/>
        <rFont val="Times New Roman"/>
        <family val="1"/>
        <charset val="204"/>
      </rPr>
      <t xml:space="preserve">Мероприятие 05.01.     </t>
    </r>
    <r>
      <rPr>
        <sz val="9"/>
        <rFont val="Times New Roman"/>
        <family val="1"/>
        <charset val="204"/>
      </rPr>
      <t xml:space="preserve">                                        Утверждение схем теплоснабжения городских округов (актуализированных схем теплоснабжения городских округов)</t>
    </r>
  </si>
  <si>
    <r>
      <rPr>
        <b/>
        <sz val="9"/>
        <rFont val="Times New Roman"/>
        <family val="1"/>
        <charset val="204"/>
      </rPr>
      <t xml:space="preserve">Мероприятие 05.03.   </t>
    </r>
    <r>
      <rPr>
        <sz val="9"/>
        <rFont val="Times New Roman"/>
        <family val="1"/>
        <charset val="204"/>
      </rPr>
      <t xml:space="preserve">   Утверждение программ комплексного развития систем коммунальной инфраструктуры городских округов                   </t>
    </r>
  </si>
  <si>
    <t>Количество утвержденных программ комплексного развития систем коммунальной инфраструктуры ,ед.</t>
  </si>
  <si>
    <t>Количество схем водоснабжения и водоотведения городских округов (актуализированных схем водоснабжения и водоотведения, ед.</t>
  </si>
  <si>
    <t>Количество утвержденных схем теплоснабжения ,ед.</t>
  </si>
  <si>
    <r>
      <t xml:space="preserve">Основное мероприятие 01. </t>
    </r>
    <r>
      <rPr>
        <sz val="9"/>
        <rFont val="Times New Roman"/>
        <family val="1"/>
        <charset val="204"/>
      </rPr>
      <t>Строительство, реконструкция, капитальный ремонт объектов теплоснабжения на территории муниципальных образований Московской области</t>
    </r>
  </si>
  <si>
    <t xml:space="preserve">9. Подпрограмма III «Объекты теплоснабжения, инженерные коммуникации»        </t>
  </si>
  <si>
    <t xml:space="preserve">9.1.  Перечень мероприятий подпрограммы III «Объекты теплоснабжения, инженерные коммуникации»        </t>
  </si>
  <si>
    <t>2</t>
  </si>
  <si>
    <t>3</t>
  </si>
  <si>
    <t>3.1.</t>
  </si>
  <si>
    <t>3.2.</t>
  </si>
  <si>
    <t>3.3.</t>
  </si>
  <si>
    <t>Средства бюджета Московской области</t>
  </si>
  <si>
    <t>1 квартал</t>
  </si>
  <si>
    <t>1 полугодие</t>
  </si>
  <si>
    <t>9 месяцев</t>
  </si>
  <si>
    <t>12 месяцев</t>
  </si>
  <si>
    <r>
      <rPr>
        <b/>
        <sz val="9"/>
        <rFont val="Times New Roman"/>
        <family val="1"/>
        <charset val="204"/>
      </rPr>
      <t xml:space="preserve">Мероприятие 01.05.  </t>
    </r>
    <r>
      <rPr>
        <sz val="9"/>
        <rFont val="Times New Roman"/>
        <family val="1"/>
        <charset val="204"/>
      </rPr>
      <t xml:space="preserve">     Реализация первоочередных мероприятий по капитальному ремонту, приобретению, монтажу и вводу в эксплуатацию объектов теплоснабжения (в том числе технологическое присоединение)                          </t>
    </r>
  </si>
  <si>
    <t xml:space="preserve">1.1. </t>
  </si>
  <si>
    <r>
      <t xml:space="preserve">Мероприятие 05.04.   </t>
    </r>
    <r>
      <rPr>
        <sz val="9"/>
        <rFont val="Times New Roman"/>
        <family val="1"/>
        <charset val="204"/>
      </rPr>
      <t>Утверждение схем водоснабжения и водоотведения городских округов (актуализированных схем водоснабжения и водоотведения городских округов)</t>
    </r>
  </si>
  <si>
    <t>Всего</t>
  </si>
  <si>
    <t>В том числе</t>
  </si>
  <si>
    <t xml:space="preserve">В том числе </t>
  </si>
  <si>
    <t>Капитально отремонтированы объекты теплоснабжения муниципальной собственности,ед.</t>
  </si>
  <si>
    <r>
      <rPr>
        <b/>
        <sz val="9"/>
        <rFont val="Times New Roman"/>
        <family val="1"/>
        <charset val="204"/>
      </rPr>
      <t xml:space="preserve">Основное мероприятие 02. </t>
    </r>
    <r>
      <rPr>
        <sz val="9"/>
        <rFont val="Times New Roman"/>
        <family val="1"/>
        <charset val="204"/>
      </rPr>
      <t>Строительство, реконструкция, капитальный ремонт сетей водоснабжения, водоотведения, теплоснабжения  на территории муниципального образования Московской области</t>
    </r>
  </si>
  <si>
    <t>Мероприятие  02.01."Строительство и реконструкция сетей водоснабжения, водоотведения, теплоснабжения муниципальной собственности"</t>
  </si>
  <si>
    <t xml:space="preserve">Мероприятие  02.10."Cтроительство и реконструкция сетей теплоснабжения на территории муниципального образования Московской области </t>
  </si>
  <si>
    <r>
      <t xml:space="preserve">Мероприятие 05.02.   </t>
    </r>
    <r>
      <rPr>
        <sz val="9"/>
        <rFont val="Times New Roman"/>
        <family val="1"/>
        <charset val="204"/>
      </rPr>
      <t>Строительство (реконструкция) объектов коммунальной инфраструктуры (водоотведение) муниципальной собственности</t>
    </r>
  </si>
  <si>
    <t>Построены и реконструированы сети (участки) водоснабжения, водоотведения, теплоснабжения муниципальной собственности, ед.</t>
  </si>
  <si>
    <t>Построены и реконструированы сети (участки) водоснабжения, водоотведения, теплоснабжения муниципальной собственности</t>
  </si>
  <si>
    <t>Количество построеных (реконструированных), объектов коммунальной инфраструктуры (водоотведение) муниципальной собственности, ед.</t>
  </si>
  <si>
    <t>Управление ЖКХ  Администрации городского округа Домодедово \</t>
  </si>
  <si>
    <t>Мероприятие  02.09. "Реализация мероприятий по капитальному ремонту сетей теплоснабжения на территории муниципального образования"</t>
  </si>
  <si>
    <t>Капитально отремонтированы сети (участки) водоснабжения, водоотведения, теплоснабжения муниципальной собственности</t>
  </si>
  <si>
    <t>Итого 2025 год</t>
  </si>
  <si>
    <t>1.2.</t>
  </si>
  <si>
    <r>
      <t xml:space="preserve">Мероприятие 01.07. </t>
    </r>
    <r>
      <rPr>
        <sz val="9"/>
        <rFont val="Times New Roman"/>
        <family val="1"/>
        <charset val="204"/>
      </rPr>
      <t>Реализация мероприятий по строительству и реконструкции объектов теплоснабжения муниципальной собственности</t>
    </r>
  </si>
  <si>
    <t>Построены и реконструированы объекты теплоснабжения муниципальной собственности,ед</t>
  </si>
  <si>
    <t>Мероприятие 02.08 Реализация мероприятий по строительству и реконструкции сетей теплоснабжения муниципальной собственности</t>
  </si>
  <si>
    <t>Построены и реконструированы сети  теплоснабжения муниципальной собственности,ед.</t>
  </si>
  <si>
    <t>Приложение № 1 к постановлению Администрации городского округа Домодедово                                                       от "____" ______________ г. № 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</si>
</sst>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Arial"/>
      <family val="2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0" fillId="0" borderId="0" xfId="0" applyFill="1"/>
    <xf numFmtId="4" fontId="6" fillId="2" borderId="1" xfId="0" applyNumberFormat="1" applyFont="1" applyFill="1" applyBorder="1" applyAlignment="1">
      <alignment horizontal="right" vertical="top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4" fontId="7" fillId="0" borderId="0" xfId="0" applyNumberFormat="1" applyFont="1" applyFill="1"/>
    <xf numFmtId="4" fontId="0" fillId="0" borderId="0" xfId="0" applyNumberFormat="1" applyFill="1"/>
    <xf numFmtId="0" fontId="0" fillId="2" borderId="0" xfId="0" applyFill="1"/>
    <xf numFmtId="0" fontId="2" fillId="2" borderId="0" xfId="0" applyFont="1" applyFill="1"/>
    <xf numFmtId="4" fontId="6" fillId="2" borderId="3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top" wrapText="1"/>
    </xf>
    <xf numFmtId="4" fontId="3" fillId="2" borderId="3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4" fontId="6" fillId="2" borderId="1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0" fillId="2" borderId="7" xfId="0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top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0" fillId="2" borderId="5" xfId="0" applyNumberFormat="1" applyFill="1" applyBorder="1" applyAlignment="1">
      <alignment horizontal="center" vertical="center" wrapText="1"/>
    </xf>
    <xf numFmtId="4" fontId="0" fillId="2" borderId="6" xfId="0" applyNumberForma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top" wrapText="1"/>
    </xf>
    <xf numFmtId="4" fontId="3" fillId="2" borderId="2" xfId="0" applyNumberFormat="1" applyFont="1" applyFill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vertical="top" wrapText="1"/>
    </xf>
    <xf numFmtId="4" fontId="3" fillId="2" borderId="4" xfId="0" applyNumberFormat="1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4" fontId="6" fillId="2" borderId="4" xfId="0" applyNumberFormat="1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vertical="top" wrapText="1"/>
    </xf>
    <xf numFmtId="0" fontId="3" fillId="2" borderId="7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vertical="top" wrapText="1"/>
    </xf>
    <xf numFmtId="3" fontId="3" fillId="2" borderId="2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vertical="top" wrapText="1"/>
    </xf>
    <xf numFmtId="0" fontId="0" fillId="2" borderId="2" xfId="0" applyFill="1" applyBorder="1" applyAlignment="1">
      <alignment vertical="top" wrapText="1"/>
    </xf>
    <xf numFmtId="0" fontId="4" fillId="2" borderId="7" xfId="0" applyFont="1" applyFill="1" applyBorder="1" applyAlignment="1">
      <alignment horizontal="center" vertical="top" wrapText="1"/>
    </xf>
    <xf numFmtId="49" fontId="3" fillId="2" borderId="1" xfId="0" applyNumberFormat="1" applyFont="1" applyFill="1" applyBorder="1" applyAlignment="1">
      <alignment vertical="top" wrapText="1"/>
    </xf>
    <xf numFmtId="0" fontId="4" fillId="2" borderId="2" xfId="0" applyFont="1" applyFill="1" applyBorder="1" applyAlignment="1">
      <alignment horizontal="center" vertical="top" wrapText="1"/>
    </xf>
    <xf numFmtId="49" fontId="3" fillId="2" borderId="3" xfId="0" applyNumberFormat="1" applyFont="1" applyFill="1" applyBorder="1" applyAlignment="1">
      <alignment horizontal="center" vertical="top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2" xfId="0" applyNumberFormat="1" applyFont="1" applyFill="1" applyBorder="1" applyAlignment="1">
      <alignment horizontal="center" vertical="top" wrapText="1"/>
    </xf>
    <xf numFmtId="49" fontId="3" fillId="2" borderId="8" xfId="0" applyNumberFormat="1" applyFont="1" applyFill="1" applyBorder="1" applyAlignment="1">
      <alignment vertical="top" wrapText="1"/>
    </xf>
    <xf numFmtId="49" fontId="3" fillId="2" borderId="9" xfId="0" applyNumberFormat="1" applyFont="1" applyFill="1" applyBorder="1" applyAlignment="1">
      <alignment vertical="top" wrapText="1"/>
    </xf>
    <xf numFmtId="49" fontId="3" fillId="2" borderId="12" xfId="0" applyNumberFormat="1" applyFont="1" applyFill="1" applyBorder="1" applyAlignment="1">
      <alignment vertical="top" wrapText="1"/>
    </xf>
    <xf numFmtId="49" fontId="3" fillId="2" borderId="13" xfId="0" applyNumberFormat="1" applyFont="1" applyFill="1" applyBorder="1" applyAlignment="1">
      <alignment vertical="top" wrapText="1"/>
    </xf>
    <xf numFmtId="49" fontId="3" fillId="2" borderId="10" xfId="0" applyNumberFormat="1" applyFont="1" applyFill="1" applyBorder="1" applyAlignment="1">
      <alignment vertical="top" wrapText="1"/>
    </xf>
    <xf numFmtId="49" fontId="3" fillId="2" borderId="11" xfId="0" applyNumberFormat="1" applyFont="1" applyFill="1" applyBorder="1" applyAlignment="1">
      <alignment vertical="top" wrapText="1"/>
    </xf>
    <xf numFmtId="0" fontId="8" fillId="2" borderId="2" xfId="0" applyFont="1" applyFill="1" applyBorder="1" applyAlignment="1">
      <alignment vertical="top" wrapText="1"/>
    </xf>
    <xf numFmtId="0" fontId="8" fillId="2" borderId="3" xfId="0" applyFont="1" applyFill="1" applyBorder="1" applyAlignment="1">
      <alignment vertical="top" wrapText="1"/>
    </xf>
    <xf numFmtId="0" fontId="0" fillId="2" borderId="7" xfId="0" applyFill="1" applyBorder="1" applyAlignment="1">
      <alignment vertical="top" wrapText="1"/>
    </xf>
    <xf numFmtId="4" fontId="8" fillId="2" borderId="4" xfId="0" applyNumberFormat="1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6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vertical="top" wrapText="1"/>
    </xf>
    <xf numFmtId="49" fontId="3" fillId="2" borderId="7" xfId="0" applyNumberFormat="1" applyFont="1" applyFill="1" applyBorder="1" applyAlignment="1">
      <alignment vertical="top" wrapText="1"/>
    </xf>
    <xf numFmtId="0" fontId="5" fillId="2" borderId="7" xfId="0" applyFont="1" applyFill="1" applyBorder="1" applyAlignment="1">
      <alignment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4" fontId="6" fillId="2" borderId="5" xfId="0" applyNumberFormat="1" applyFont="1" applyFill="1" applyBorder="1" applyAlignment="1">
      <alignment horizontal="center" vertical="top" wrapText="1"/>
    </xf>
    <xf numFmtId="4" fontId="6" fillId="2" borderId="6" xfId="0" applyNumberFormat="1" applyFont="1" applyFill="1" applyBorder="1" applyAlignment="1">
      <alignment horizontal="center" vertical="top" wrapText="1"/>
    </xf>
    <xf numFmtId="0" fontId="7" fillId="0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6"/>
  <sheetViews>
    <sheetView tabSelected="1" view="pageBreakPreview" topLeftCell="A70" zoomScale="120" zoomScaleNormal="100" zoomScaleSheetLayoutView="120" workbookViewId="0">
      <selection activeCell="J76" sqref="J76"/>
    </sheetView>
  </sheetViews>
  <sheetFormatPr defaultRowHeight="12.75" x14ac:dyDescent="0.2"/>
  <cols>
    <col min="1" max="1" width="3.28515625" style="1" customWidth="1"/>
    <col min="2" max="2" width="22.28515625" style="1" customWidth="1"/>
    <col min="3" max="3" width="14" style="1" customWidth="1"/>
    <col min="4" max="4" width="13.140625" style="1" customWidth="1"/>
    <col min="5" max="12" width="11.28515625" style="1" customWidth="1"/>
    <col min="13" max="13" width="10.28515625" style="1" customWidth="1"/>
    <col min="14" max="14" width="12.42578125" style="1" customWidth="1"/>
    <col min="15" max="15" width="14.28515625" style="1" customWidth="1"/>
    <col min="16" max="18" width="10.140625" bestFit="1" customWidth="1"/>
  </cols>
  <sheetData>
    <row r="1" spans="1:16" ht="71.25" customHeight="1" x14ac:dyDescent="0.2">
      <c r="L1" s="98" t="s">
        <v>64</v>
      </c>
      <c r="M1" s="99"/>
      <c r="N1" s="99"/>
      <c r="O1" s="99"/>
    </row>
    <row r="2" spans="1:16" s="1" customFormat="1" ht="15.75" x14ac:dyDescent="0.25">
      <c r="A2" s="100" t="s">
        <v>29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</row>
    <row r="3" spans="1:16" s="1" customFormat="1" ht="15.75" x14ac:dyDescent="0.25">
      <c r="A3" s="100" t="s">
        <v>30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</row>
    <row r="4" spans="1:16" s="1" customFormat="1" ht="19.5" customHeight="1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6" s="1" customFormat="1" ht="20.25" customHeight="1" x14ac:dyDescent="0.2">
      <c r="A5" s="64" t="s">
        <v>0</v>
      </c>
      <c r="B5" s="64" t="s">
        <v>9</v>
      </c>
      <c r="C5" s="64" t="s">
        <v>7</v>
      </c>
      <c r="D5" s="64" t="s">
        <v>6</v>
      </c>
      <c r="E5" s="64" t="s">
        <v>5</v>
      </c>
      <c r="F5" s="93" t="s">
        <v>1</v>
      </c>
      <c r="G5" s="94"/>
      <c r="H5" s="62"/>
      <c r="I5" s="62"/>
      <c r="J5" s="62"/>
      <c r="K5" s="62"/>
      <c r="L5" s="62"/>
      <c r="M5" s="62"/>
      <c r="N5" s="62"/>
      <c r="O5" s="64" t="s">
        <v>2</v>
      </c>
    </row>
    <row r="6" spans="1:16" s="1" customFormat="1" ht="39.75" customHeight="1" x14ac:dyDescent="0.2">
      <c r="A6" s="56"/>
      <c r="B6" s="64"/>
      <c r="C6" s="64"/>
      <c r="D6" s="64"/>
      <c r="E6" s="56"/>
      <c r="F6" s="14" t="s">
        <v>15</v>
      </c>
      <c r="G6" s="14" t="s">
        <v>16</v>
      </c>
      <c r="H6" s="52"/>
      <c r="I6" s="53"/>
      <c r="J6" s="53"/>
      <c r="K6" s="53"/>
      <c r="L6" s="53"/>
      <c r="M6" s="14" t="s">
        <v>17</v>
      </c>
      <c r="N6" s="14" t="s">
        <v>18</v>
      </c>
      <c r="O6" s="53"/>
    </row>
    <row r="7" spans="1:16" s="1" customFormat="1" ht="18" customHeight="1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/>
      <c r="H7" s="64">
        <v>7</v>
      </c>
      <c r="I7" s="53"/>
      <c r="J7" s="53"/>
      <c r="K7" s="53"/>
      <c r="L7" s="53"/>
      <c r="M7" s="14">
        <v>8</v>
      </c>
      <c r="N7" s="14">
        <v>9</v>
      </c>
      <c r="O7" s="14">
        <v>11</v>
      </c>
    </row>
    <row r="8" spans="1:16" s="1" customFormat="1" ht="21" customHeight="1" x14ac:dyDescent="0.2">
      <c r="A8" s="90" t="s">
        <v>21</v>
      </c>
      <c r="B8" s="67" t="s">
        <v>28</v>
      </c>
      <c r="C8" s="41" t="s">
        <v>20</v>
      </c>
      <c r="D8" s="21" t="s">
        <v>3</v>
      </c>
      <c r="E8" s="16">
        <f>SUM(F8:N8)</f>
        <v>783939.45</v>
      </c>
      <c r="F8" s="16">
        <v>0</v>
      </c>
      <c r="G8" s="16">
        <f>SUM(G9:G10)</f>
        <v>19372.29</v>
      </c>
      <c r="H8" s="55">
        <f>H9+H10</f>
        <v>180373.03</v>
      </c>
      <c r="I8" s="53"/>
      <c r="J8" s="53"/>
      <c r="K8" s="53"/>
      <c r="L8" s="53"/>
      <c r="M8" s="2">
        <f t="shared" ref="M8:N8" si="0">SUM(M9:M10)</f>
        <v>283719.52</v>
      </c>
      <c r="N8" s="2">
        <f t="shared" si="0"/>
        <v>300474.61</v>
      </c>
      <c r="O8" s="64" t="s">
        <v>19</v>
      </c>
    </row>
    <row r="9" spans="1:16" s="1" customFormat="1" ht="69" customHeight="1" x14ac:dyDescent="0.2">
      <c r="A9" s="91"/>
      <c r="B9" s="92"/>
      <c r="C9" s="72"/>
      <c r="D9" s="21" t="s">
        <v>36</v>
      </c>
      <c r="E9" s="16">
        <f>SUM(F9:N9)</f>
        <v>507435.3</v>
      </c>
      <c r="F9" s="16">
        <v>0</v>
      </c>
      <c r="G9" s="22">
        <f>SUM(G12+G18)</f>
        <v>12572.62</v>
      </c>
      <c r="H9" s="61">
        <f>SUM(H12+H18)</f>
        <v>116994.07</v>
      </c>
      <c r="I9" s="62"/>
      <c r="J9" s="62"/>
      <c r="K9" s="62"/>
      <c r="L9" s="63"/>
      <c r="M9" s="2">
        <f>SUM(M12+M18)</f>
        <v>183530.79</v>
      </c>
      <c r="N9" s="2">
        <f t="shared" ref="N9" si="1">SUM(N12+N18)</f>
        <v>194337.82</v>
      </c>
      <c r="O9" s="64"/>
    </row>
    <row r="10" spans="1:16" s="1" customFormat="1" ht="69" customHeight="1" x14ac:dyDescent="0.2">
      <c r="A10" s="91"/>
      <c r="B10" s="92"/>
      <c r="C10" s="72"/>
      <c r="D10" s="21" t="s">
        <v>4</v>
      </c>
      <c r="E10" s="16">
        <f>F10+H10+M10+N10+G10</f>
        <v>276504.14999999997</v>
      </c>
      <c r="F10" s="16">
        <v>0</v>
      </c>
      <c r="G10" s="16">
        <f>SUM(G13+G19)</f>
        <v>6799.67</v>
      </c>
      <c r="H10" s="55">
        <f>SUM(H13+H19)</f>
        <v>63378.96</v>
      </c>
      <c r="I10" s="55"/>
      <c r="J10" s="55"/>
      <c r="K10" s="55"/>
      <c r="L10" s="55"/>
      <c r="M10" s="2">
        <f t="shared" ref="M10:N10" si="2">SUM(M13+M19)</f>
        <v>100188.73</v>
      </c>
      <c r="N10" s="2">
        <f t="shared" si="2"/>
        <v>106136.79</v>
      </c>
      <c r="O10" s="14"/>
    </row>
    <row r="11" spans="1:16" s="1" customFormat="1" ht="33" customHeight="1" x14ac:dyDescent="0.2">
      <c r="A11" s="75" t="s">
        <v>42</v>
      </c>
      <c r="B11" s="35" t="s">
        <v>41</v>
      </c>
      <c r="C11" s="41" t="s">
        <v>20</v>
      </c>
      <c r="D11" s="21" t="s">
        <v>3</v>
      </c>
      <c r="E11" s="16">
        <f>SUM(F11:N11)</f>
        <v>19372.29</v>
      </c>
      <c r="F11" s="16">
        <v>0</v>
      </c>
      <c r="G11" s="16">
        <f>SUM(G12:G13)</f>
        <v>19372.29</v>
      </c>
      <c r="H11" s="55">
        <f>H12+H13</f>
        <v>0</v>
      </c>
      <c r="I11" s="53"/>
      <c r="J11" s="53"/>
      <c r="K11" s="53"/>
      <c r="L11" s="53"/>
      <c r="M11" s="2">
        <v>0</v>
      </c>
      <c r="N11" s="2">
        <v>0</v>
      </c>
      <c r="O11" s="27" t="s">
        <v>19</v>
      </c>
      <c r="P11" s="4"/>
    </row>
    <row r="12" spans="1:16" s="1" customFormat="1" ht="55.5" customHeight="1" x14ac:dyDescent="0.2">
      <c r="A12" s="76"/>
      <c r="B12" s="36"/>
      <c r="C12" s="72"/>
      <c r="D12" s="21" t="s">
        <v>36</v>
      </c>
      <c r="E12" s="16">
        <f>SUM(F12:N12)</f>
        <v>12572.62</v>
      </c>
      <c r="F12" s="16">
        <v>0</v>
      </c>
      <c r="G12" s="22">
        <v>12572.62</v>
      </c>
      <c r="H12" s="61">
        <v>0</v>
      </c>
      <c r="I12" s="62"/>
      <c r="J12" s="62"/>
      <c r="K12" s="62"/>
      <c r="L12" s="63"/>
      <c r="M12" s="2">
        <v>0</v>
      </c>
      <c r="N12" s="2">
        <v>0</v>
      </c>
      <c r="O12" s="50"/>
      <c r="P12" s="4"/>
    </row>
    <row r="13" spans="1:16" s="1" customFormat="1" ht="69.75" customHeight="1" x14ac:dyDescent="0.2">
      <c r="A13" s="28"/>
      <c r="B13" s="70"/>
      <c r="C13" s="72"/>
      <c r="D13" s="21" t="s">
        <v>4</v>
      </c>
      <c r="E13" s="16">
        <f>F13+H13+M13+N13+G13</f>
        <v>6799.67</v>
      </c>
      <c r="F13" s="16">
        <v>0</v>
      </c>
      <c r="G13" s="16">
        <v>6799.67</v>
      </c>
      <c r="H13" s="55">
        <v>0</v>
      </c>
      <c r="I13" s="55"/>
      <c r="J13" s="55"/>
      <c r="K13" s="55"/>
      <c r="L13" s="55"/>
      <c r="M13" s="2">
        <v>0</v>
      </c>
      <c r="N13" s="2">
        <v>0</v>
      </c>
      <c r="O13" s="50"/>
      <c r="P13" s="4"/>
    </row>
    <row r="14" spans="1:16" s="1" customFormat="1" ht="33" customHeight="1" x14ac:dyDescent="0.2">
      <c r="A14" s="28"/>
      <c r="B14" s="35" t="s">
        <v>47</v>
      </c>
      <c r="C14" s="30" t="s">
        <v>12</v>
      </c>
      <c r="D14" s="30" t="s">
        <v>12</v>
      </c>
      <c r="E14" s="47" t="s">
        <v>13</v>
      </c>
      <c r="F14" s="49" t="s">
        <v>15</v>
      </c>
      <c r="G14" s="49" t="s">
        <v>16</v>
      </c>
      <c r="H14" s="47" t="s">
        <v>58</v>
      </c>
      <c r="I14" s="52" t="s">
        <v>45</v>
      </c>
      <c r="J14" s="53"/>
      <c r="K14" s="53"/>
      <c r="L14" s="53"/>
      <c r="M14" s="49" t="s">
        <v>17</v>
      </c>
      <c r="N14" s="49" t="s">
        <v>18</v>
      </c>
      <c r="O14" s="50"/>
      <c r="P14" s="4"/>
    </row>
    <row r="15" spans="1:16" s="1" customFormat="1" ht="33" customHeight="1" x14ac:dyDescent="0.2">
      <c r="A15" s="28"/>
      <c r="B15" s="70"/>
      <c r="C15" s="39"/>
      <c r="D15" s="38"/>
      <c r="E15" s="54" t="e">
        <f>#REF!</f>
        <v>#REF!</v>
      </c>
      <c r="F15" s="69"/>
      <c r="G15" s="69"/>
      <c r="H15" s="54" t="e">
        <f>#REF!</f>
        <v>#REF!</v>
      </c>
      <c r="I15" s="13" t="s">
        <v>37</v>
      </c>
      <c r="J15" s="13" t="s">
        <v>38</v>
      </c>
      <c r="K15" s="13" t="s">
        <v>39</v>
      </c>
      <c r="L15" s="13" t="s">
        <v>40</v>
      </c>
      <c r="M15" s="69"/>
      <c r="N15" s="69"/>
      <c r="O15" s="50"/>
      <c r="P15" s="4"/>
    </row>
    <row r="16" spans="1:16" s="1" customFormat="1" ht="33" customHeight="1" x14ac:dyDescent="0.2">
      <c r="A16" s="29"/>
      <c r="B16" s="84"/>
      <c r="C16" s="40"/>
      <c r="D16" s="31"/>
      <c r="E16" s="13">
        <v>0</v>
      </c>
      <c r="F16" s="3">
        <v>0</v>
      </c>
      <c r="G16" s="3">
        <v>0</v>
      </c>
      <c r="H16" s="3">
        <v>0</v>
      </c>
      <c r="I16" s="3">
        <v>0</v>
      </c>
      <c r="J16" s="3">
        <v>0</v>
      </c>
      <c r="K16" s="3">
        <v>0</v>
      </c>
      <c r="L16" s="3">
        <v>0</v>
      </c>
      <c r="M16" s="3">
        <v>0</v>
      </c>
      <c r="N16" s="3">
        <v>0</v>
      </c>
      <c r="O16" s="51"/>
      <c r="P16" s="4"/>
    </row>
    <row r="17" spans="1:16" s="1" customFormat="1" ht="33" customHeight="1" x14ac:dyDescent="0.2">
      <c r="A17" s="75" t="s">
        <v>59</v>
      </c>
      <c r="B17" s="67" t="s">
        <v>60</v>
      </c>
      <c r="C17" s="41" t="s">
        <v>20</v>
      </c>
      <c r="D17" s="21" t="s">
        <v>3</v>
      </c>
      <c r="E17" s="16">
        <f>SUM(F17:N17)</f>
        <v>764567.16</v>
      </c>
      <c r="F17" s="16">
        <v>0</v>
      </c>
      <c r="G17" s="16">
        <v>0</v>
      </c>
      <c r="H17" s="61">
        <f>SUM(H18:L19)</f>
        <v>180373.03</v>
      </c>
      <c r="I17" s="96"/>
      <c r="J17" s="96"/>
      <c r="K17" s="96"/>
      <c r="L17" s="97"/>
      <c r="M17" s="2">
        <f>SUM(M18:M19)</f>
        <v>283719.52</v>
      </c>
      <c r="N17" s="2">
        <f>SUM(N18:N19)</f>
        <v>300474.61</v>
      </c>
      <c r="O17" s="27" t="s">
        <v>19</v>
      </c>
      <c r="P17" s="4"/>
    </row>
    <row r="18" spans="1:16" s="1" customFormat="1" ht="58.5" customHeight="1" x14ac:dyDescent="0.2">
      <c r="A18" s="76"/>
      <c r="B18" s="36"/>
      <c r="C18" s="72"/>
      <c r="D18" s="21" t="s">
        <v>36</v>
      </c>
      <c r="E18" s="16">
        <f t="shared" ref="E18:E19" si="3">SUM(F18:N18)</f>
        <v>494862.68</v>
      </c>
      <c r="F18" s="16">
        <v>0</v>
      </c>
      <c r="G18" s="22">
        <v>0</v>
      </c>
      <c r="H18" s="61">
        <v>116994.07</v>
      </c>
      <c r="I18" s="96"/>
      <c r="J18" s="96"/>
      <c r="K18" s="96"/>
      <c r="L18" s="97"/>
      <c r="M18" s="2">
        <v>183530.79</v>
      </c>
      <c r="N18" s="2">
        <v>194337.82</v>
      </c>
      <c r="O18" s="50"/>
      <c r="P18" s="4"/>
    </row>
    <row r="19" spans="1:16" s="1" customFormat="1" ht="69.75" customHeight="1" x14ac:dyDescent="0.2">
      <c r="A19" s="28"/>
      <c r="B19" s="70"/>
      <c r="C19" s="72"/>
      <c r="D19" s="21" t="s">
        <v>4</v>
      </c>
      <c r="E19" s="16">
        <f t="shared" si="3"/>
        <v>269704.48</v>
      </c>
      <c r="F19" s="16">
        <v>0</v>
      </c>
      <c r="G19" s="16">
        <v>0</v>
      </c>
      <c r="H19" s="61">
        <v>63378.96</v>
      </c>
      <c r="I19" s="96"/>
      <c r="J19" s="96"/>
      <c r="K19" s="96"/>
      <c r="L19" s="97"/>
      <c r="M19" s="2">
        <v>100188.73</v>
      </c>
      <c r="N19" s="2">
        <v>106136.79</v>
      </c>
      <c r="O19" s="50"/>
      <c r="P19" s="4"/>
    </row>
    <row r="20" spans="1:16" s="1" customFormat="1" ht="33" customHeight="1" x14ac:dyDescent="0.2">
      <c r="A20" s="28"/>
      <c r="B20" s="35" t="s">
        <v>61</v>
      </c>
      <c r="C20" s="30" t="s">
        <v>12</v>
      </c>
      <c r="D20" s="30" t="s">
        <v>12</v>
      </c>
      <c r="E20" s="47" t="s">
        <v>13</v>
      </c>
      <c r="F20" s="49" t="s">
        <v>15</v>
      </c>
      <c r="G20" s="49" t="s">
        <v>16</v>
      </c>
      <c r="H20" s="47" t="s">
        <v>58</v>
      </c>
      <c r="I20" s="52" t="s">
        <v>45</v>
      </c>
      <c r="J20" s="53"/>
      <c r="K20" s="53"/>
      <c r="L20" s="53"/>
      <c r="M20" s="49" t="s">
        <v>17</v>
      </c>
      <c r="N20" s="49" t="s">
        <v>18</v>
      </c>
      <c r="O20" s="50"/>
      <c r="P20" s="4"/>
    </row>
    <row r="21" spans="1:16" s="1" customFormat="1" ht="33" customHeight="1" x14ac:dyDescent="0.2">
      <c r="A21" s="28"/>
      <c r="B21" s="70"/>
      <c r="C21" s="39"/>
      <c r="D21" s="38"/>
      <c r="E21" s="54" t="e">
        <v>#REF!</v>
      </c>
      <c r="F21" s="69"/>
      <c r="G21" s="69"/>
      <c r="H21" s="54" t="e">
        <v>#REF!</v>
      </c>
      <c r="I21" s="13" t="s">
        <v>37</v>
      </c>
      <c r="J21" s="13" t="s">
        <v>38</v>
      </c>
      <c r="K21" s="13" t="s">
        <v>39</v>
      </c>
      <c r="L21" s="13" t="s">
        <v>40</v>
      </c>
      <c r="M21" s="69"/>
      <c r="N21" s="69"/>
      <c r="O21" s="50"/>
      <c r="P21" s="4"/>
    </row>
    <row r="22" spans="1:16" s="1" customFormat="1" ht="33" customHeight="1" x14ac:dyDescent="0.2">
      <c r="A22" s="29"/>
      <c r="B22" s="84"/>
      <c r="C22" s="40"/>
      <c r="D22" s="31"/>
      <c r="E22" s="13">
        <v>3</v>
      </c>
      <c r="F22" s="3">
        <v>0</v>
      </c>
      <c r="G22" s="3">
        <v>0</v>
      </c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3">
        <v>3</v>
      </c>
      <c r="O22" s="51"/>
      <c r="P22" s="4"/>
    </row>
    <row r="23" spans="1:16" s="1" customFormat="1" ht="33" customHeight="1" x14ac:dyDescent="0.2">
      <c r="A23" s="75" t="s">
        <v>31</v>
      </c>
      <c r="B23" s="35" t="s">
        <v>48</v>
      </c>
      <c r="C23" s="41" t="s">
        <v>20</v>
      </c>
      <c r="D23" s="21" t="s">
        <v>3</v>
      </c>
      <c r="E23" s="16">
        <f>SUM(F23:N23)</f>
        <v>579507.27</v>
      </c>
      <c r="F23" s="16">
        <v>0</v>
      </c>
      <c r="G23" s="16">
        <f>SUM(G24:G25)</f>
        <v>70437</v>
      </c>
      <c r="H23" s="55">
        <f>SUM(H24:L25)</f>
        <v>374565.63</v>
      </c>
      <c r="I23" s="55"/>
      <c r="J23" s="55"/>
      <c r="K23" s="55"/>
      <c r="L23" s="55"/>
      <c r="M23" s="15">
        <f>SUM(M24:M25)</f>
        <v>111850.42</v>
      </c>
      <c r="N23" s="15">
        <f>SUM(N24:N25)</f>
        <v>22654.22</v>
      </c>
      <c r="O23" s="27" t="s">
        <v>19</v>
      </c>
      <c r="P23" s="4"/>
    </row>
    <row r="24" spans="1:16" s="1" customFormat="1" ht="60" customHeight="1" x14ac:dyDescent="0.2">
      <c r="A24" s="76"/>
      <c r="B24" s="70"/>
      <c r="C24" s="72"/>
      <c r="D24" s="21" t="s">
        <v>36</v>
      </c>
      <c r="E24" s="16">
        <f>SUM(F24:N24)</f>
        <v>376100.2</v>
      </c>
      <c r="F24" s="16">
        <v>0</v>
      </c>
      <c r="G24" s="16">
        <f>SUM(G27+G39+G45)</f>
        <v>45713.599999999999</v>
      </c>
      <c r="H24" s="55">
        <f>SUM(H27+H39+H45+H33)</f>
        <v>243093.09</v>
      </c>
      <c r="I24" s="55">
        <f t="shared" ref="I24:L24" si="4">SUM(I27+I39+I45)</f>
        <v>0</v>
      </c>
      <c r="J24" s="55">
        <f t="shared" si="4"/>
        <v>0</v>
      </c>
      <c r="K24" s="55">
        <f t="shared" si="4"/>
        <v>0</v>
      </c>
      <c r="L24" s="55">
        <f t="shared" si="4"/>
        <v>0</v>
      </c>
      <c r="M24" s="15">
        <f>SUM(M27+M39+M45+M33)</f>
        <v>72590.92</v>
      </c>
      <c r="N24" s="15">
        <f>SUM(N27+N39+N45+N33)</f>
        <v>14702.59</v>
      </c>
      <c r="O24" s="50"/>
      <c r="P24" s="4"/>
    </row>
    <row r="25" spans="1:16" s="1" customFormat="1" ht="66.75" customHeight="1" x14ac:dyDescent="0.2">
      <c r="A25" s="76"/>
      <c r="B25" s="71"/>
      <c r="C25" s="29"/>
      <c r="D25" s="19" t="s">
        <v>4</v>
      </c>
      <c r="E25" s="16">
        <f>SUM(F25:N25)</f>
        <v>203407.07</v>
      </c>
      <c r="F25" s="12">
        <v>0</v>
      </c>
      <c r="G25" s="11">
        <f>SUM(G28+G40+G46)</f>
        <v>24723.4</v>
      </c>
      <c r="H25" s="61">
        <f>H40+H46+H34</f>
        <v>131472.54</v>
      </c>
      <c r="I25" s="62"/>
      <c r="J25" s="62"/>
      <c r="K25" s="62"/>
      <c r="L25" s="63"/>
      <c r="M25" s="9">
        <f>SUM(M28+M40+M46+M34)</f>
        <v>39259.5</v>
      </c>
      <c r="N25" s="9">
        <f>SUM(N28+N40+N46+N34)</f>
        <v>7951.63</v>
      </c>
      <c r="O25" s="51"/>
      <c r="P25" s="4"/>
    </row>
    <row r="26" spans="1:16" s="1" customFormat="1" ht="33" customHeight="1" x14ac:dyDescent="0.2">
      <c r="A26" s="76"/>
      <c r="B26" s="35" t="s">
        <v>49</v>
      </c>
      <c r="C26" s="41" t="s">
        <v>20</v>
      </c>
      <c r="D26" s="21" t="s">
        <v>3</v>
      </c>
      <c r="E26" s="16">
        <f>SUM(F26:N26)</f>
        <v>0</v>
      </c>
      <c r="F26" s="16">
        <v>0</v>
      </c>
      <c r="G26" s="16">
        <v>0</v>
      </c>
      <c r="H26" s="55">
        <v>0</v>
      </c>
      <c r="I26" s="55"/>
      <c r="J26" s="55"/>
      <c r="K26" s="55"/>
      <c r="L26" s="55"/>
      <c r="M26" s="15">
        <v>0</v>
      </c>
      <c r="N26" s="15">
        <v>0</v>
      </c>
      <c r="O26" s="27" t="s">
        <v>19</v>
      </c>
      <c r="P26" s="4"/>
    </row>
    <row r="27" spans="1:16" s="1" customFormat="1" ht="72" customHeight="1" x14ac:dyDescent="0.2">
      <c r="A27" s="76"/>
      <c r="B27" s="70"/>
      <c r="C27" s="72"/>
      <c r="D27" s="21" t="s">
        <v>36</v>
      </c>
      <c r="E27" s="16">
        <f>SUM(F27:O27)</f>
        <v>0</v>
      </c>
      <c r="F27" s="16">
        <v>0</v>
      </c>
      <c r="G27" s="16">
        <v>0</v>
      </c>
      <c r="H27" s="55">
        <v>0</v>
      </c>
      <c r="I27" s="55"/>
      <c r="J27" s="55"/>
      <c r="K27" s="55"/>
      <c r="L27" s="55"/>
      <c r="M27" s="15">
        <v>0</v>
      </c>
      <c r="N27" s="15">
        <v>0</v>
      </c>
      <c r="O27" s="50"/>
      <c r="P27" s="4"/>
    </row>
    <row r="28" spans="1:16" s="1" customFormat="1" ht="72" customHeight="1" x14ac:dyDescent="0.2">
      <c r="A28" s="76"/>
      <c r="B28" s="71"/>
      <c r="C28" s="29"/>
      <c r="D28" s="19" t="s">
        <v>4</v>
      </c>
      <c r="E28" s="16">
        <f>SUM(F28:O28)</f>
        <v>0</v>
      </c>
      <c r="F28" s="12">
        <v>0</v>
      </c>
      <c r="G28" s="11">
        <v>0</v>
      </c>
      <c r="H28" s="61">
        <v>0</v>
      </c>
      <c r="I28" s="62"/>
      <c r="J28" s="62"/>
      <c r="K28" s="62"/>
      <c r="L28" s="63"/>
      <c r="M28" s="9">
        <v>0</v>
      </c>
      <c r="N28" s="9">
        <v>0</v>
      </c>
      <c r="O28" s="51"/>
      <c r="P28" s="5"/>
    </row>
    <row r="29" spans="1:16" s="1" customFormat="1" ht="41.25" customHeight="1" x14ac:dyDescent="0.2">
      <c r="A29" s="76"/>
      <c r="B29" s="35" t="s">
        <v>52</v>
      </c>
      <c r="C29" s="30" t="s">
        <v>12</v>
      </c>
      <c r="D29" s="30" t="s">
        <v>12</v>
      </c>
      <c r="E29" s="41" t="s">
        <v>13</v>
      </c>
      <c r="F29" s="41" t="s">
        <v>15</v>
      </c>
      <c r="G29" s="41" t="s">
        <v>16</v>
      </c>
      <c r="H29" s="30" t="s">
        <v>58</v>
      </c>
      <c r="I29" s="32" t="s">
        <v>46</v>
      </c>
      <c r="J29" s="33"/>
      <c r="K29" s="33"/>
      <c r="L29" s="34"/>
      <c r="M29" s="41" t="s">
        <v>17</v>
      </c>
      <c r="N29" s="41" t="s">
        <v>18</v>
      </c>
      <c r="O29" s="27" t="s">
        <v>19</v>
      </c>
      <c r="P29" s="5"/>
    </row>
    <row r="30" spans="1:16" s="1" customFormat="1" ht="41.25" customHeight="1" x14ac:dyDescent="0.2">
      <c r="A30" s="76"/>
      <c r="B30" s="70"/>
      <c r="C30" s="38"/>
      <c r="D30" s="38"/>
      <c r="E30" s="29"/>
      <c r="F30" s="29"/>
      <c r="G30" s="60"/>
      <c r="H30" s="31" t="e">
        <v>#REF!</v>
      </c>
      <c r="I30" s="13" t="s">
        <v>37</v>
      </c>
      <c r="J30" s="13" t="s">
        <v>38</v>
      </c>
      <c r="K30" s="13" t="s">
        <v>39</v>
      </c>
      <c r="L30" s="13" t="s">
        <v>40</v>
      </c>
      <c r="M30" s="29"/>
      <c r="N30" s="29"/>
      <c r="O30" s="50"/>
      <c r="P30" s="5"/>
    </row>
    <row r="31" spans="1:16" s="1" customFormat="1" ht="38.25" customHeight="1" x14ac:dyDescent="0.2">
      <c r="A31" s="76"/>
      <c r="B31" s="84"/>
      <c r="C31" s="31"/>
      <c r="D31" s="31"/>
      <c r="E31" s="3">
        <v>0</v>
      </c>
      <c r="F31" s="3">
        <v>0</v>
      </c>
      <c r="G31" s="20">
        <v>0</v>
      </c>
      <c r="H31" s="18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51"/>
      <c r="P31" s="5"/>
    </row>
    <row r="32" spans="1:16" s="1" customFormat="1" ht="38.25" customHeight="1" x14ac:dyDescent="0.2">
      <c r="A32" s="76"/>
      <c r="B32" s="85" t="s">
        <v>62</v>
      </c>
      <c r="C32" s="41"/>
      <c r="D32" s="21" t="s">
        <v>3</v>
      </c>
      <c r="E32" s="10">
        <f>SUM(E33:E34)</f>
        <v>226901.25</v>
      </c>
      <c r="F32" s="10">
        <f>SUM(F33:F34)</f>
        <v>0</v>
      </c>
      <c r="G32" s="23">
        <f>SUM(G33:G34)</f>
        <v>0</v>
      </c>
      <c r="H32" s="87">
        <f>SUM(H33:L34)</f>
        <v>92396.61</v>
      </c>
      <c r="I32" s="88"/>
      <c r="J32" s="88"/>
      <c r="K32" s="88"/>
      <c r="L32" s="89"/>
      <c r="M32" s="10">
        <f t="shared" ref="M32:N32" si="5">SUM(M33:M34)</f>
        <v>111850.42</v>
      </c>
      <c r="N32" s="10">
        <f t="shared" si="5"/>
        <v>22654.22</v>
      </c>
      <c r="O32" s="27"/>
      <c r="P32" s="5"/>
    </row>
    <row r="33" spans="1:16" s="1" customFormat="1" ht="60" customHeight="1" x14ac:dyDescent="0.2">
      <c r="A33" s="76"/>
      <c r="B33" s="86"/>
      <c r="C33" s="72"/>
      <c r="D33" s="21" t="s">
        <v>36</v>
      </c>
      <c r="E33" s="10">
        <f>SUM(F33:N33)</f>
        <v>147258.92000000001</v>
      </c>
      <c r="F33" s="10">
        <v>0</v>
      </c>
      <c r="G33" s="23">
        <v>0</v>
      </c>
      <c r="H33" s="87">
        <v>59965.41</v>
      </c>
      <c r="I33" s="88"/>
      <c r="J33" s="88"/>
      <c r="K33" s="88"/>
      <c r="L33" s="89"/>
      <c r="M33" s="10">
        <v>72590.92</v>
      </c>
      <c r="N33" s="10">
        <v>14702.59</v>
      </c>
      <c r="O33" s="28"/>
      <c r="P33" s="5"/>
    </row>
    <row r="34" spans="1:16" s="1" customFormat="1" ht="69.75" customHeight="1" x14ac:dyDescent="0.2">
      <c r="A34" s="76"/>
      <c r="B34" s="71"/>
      <c r="C34" s="29"/>
      <c r="D34" s="19" t="s">
        <v>4</v>
      </c>
      <c r="E34" s="10">
        <f>SUM(F34:N34)</f>
        <v>79642.33</v>
      </c>
      <c r="F34" s="10">
        <v>0</v>
      </c>
      <c r="G34" s="23">
        <v>0</v>
      </c>
      <c r="H34" s="87">
        <v>32431.200000000001</v>
      </c>
      <c r="I34" s="88"/>
      <c r="J34" s="88"/>
      <c r="K34" s="88"/>
      <c r="L34" s="89"/>
      <c r="M34" s="10">
        <v>39259.5</v>
      </c>
      <c r="N34" s="10">
        <v>7951.63</v>
      </c>
      <c r="O34" s="29"/>
      <c r="P34" s="5"/>
    </row>
    <row r="35" spans="1:16" s="1" customFormat="1" ht="38.25" customHeight="1" x14ac:dyDescent="0.2">
      <c r="A35" s="76"/>
      <c r="B35" s="35" t="s">
        <v>63</v>
      </c>
      <c r="C35" s="30" t="s">
        <v>12</v>
      </c>
      <c r="D35" s="30" t="s">
        <v>12</v>
      </c>
      <c r="E35" s="41" t="s">
        <v>13</v>
      </c>
      <c r="F35" s="41" t="s">
        <v>15</v>
      </c>
      <c r="G35" s="41" t="s">
        <v>16</v>
      </c>
      <c r="H35" s="30" t="s">
        <v>58</v>
      </c>
      <c r="I35" s="32" t="s">
        <v>46</v>
      </c>
      <c r="J35" s="33"/>
      <c r="K35" s="33"/>
      <c r="L35" s="34"/>
      <c r="M35" s="41" t="s">
        <v>17</v>
      </c>
      <c r="N35" s="41" t="s">
        <v>18</v>
      </c>
      <c r="O35" s="17"/>
      <c r="P35" s="5"/>
    </row>
    <row r="36" spans="1:16" s="1" customFormat="1" ht="38.25" customHeight="1" x14ac:dyDescent="0.2">
      <c r="A36" s="76"/>
      <c r="B36" s="36"/>
      <c r="C36" s="38"/>
      <c r="D36" s="38"/>
      <c r="E36" s="29"/>
      <c r="F36" s="29"/>
      <c r="G36" s="60"/>
      <c r="H36" s="31" t="e">
        <v>#REF!</v>
      </c>
      <c r="I36" s="13" t="s">
        <v>37</v>
      </c>
      <c r="J36" s="13" t="s">
        <v>38</v>
      </c>
      <c r="K36" s="13" t="s">
        <v>39</v>
      </c>
      <c r="L36" s="13" t="s">
        <v>40</v>
      </c>
      <c r="M36" s="29"/>
      <c r="N36" s="29"/>
      <c r="O36" s="17"/>
      <c r="P36" s="5"/>
    </row>
    <row r="37" spans="1:16" s="1" customFormat="1" ht="38.25" customHeight="1" x14ac:dyDescent="0.2">
      <c r="A37" s="76"/>
      <c r="B37" s="37"/>
      <c r="C37" s="31"/>
      <c r="D37" s="31"/>
      <c r="E37" s="3">
        <v>2</v>
      </c>
      <c r="F37" s="3">
        <v>0</v>
      </c>
      <c r="G37" s="20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2</v>
      </c>
      <c r="O37" s="17"/>
      <c r="P37" s="5"/>
    </row>
    <row r="38" spans="1:16" s="1" customFormat="1" ht="38.25" customHeight="1" x14ac:dyDescent="0.2">
      <c r="A38" s="76"/>
      <c r="B38" s="85" t="s">
        <v>56</v>
      </c>
      <c r="C38" s="41" t="s">
        <v>20</v>
      </c>
      <c r="D38" s="25" t="s">
        <v>3</v>
      </c>
      <c r="E38" s="10">
        <f>SUM(F38:N38)</f>
        <v>117816.01</v>
      </c>
      <c r="F38" s="10">
        <v>0</v>
      </c>
      <c r="G38" s="26">
        <f>SUM(G39:G40)</f>
        <v>0</v>
      </c>
      <c r="H38" s="87">
        <f>SUM(H39:L40)</f>
        <v>117816.01</v>
      </c>
      <c r="I38" s="88"/>
      <c r="J38" s="88"/>
      <c r="K38" s="88"/>
      <c r="L38" s="89"/>
      <c r="M38" s="10">
        <v>0</v>
      </c>
      <c r="N38" s="10">
        <v>0</v>
      </c>
      <c r="O38" s="27" t="s">
        <v>55</v>
      </c>
      <c r="P38" s="5"/>
    </row>
    <row r="39" spans="1:16" s="1" customFormat="1" ht="56.25" customHeight="1" x14ac:dyDescent="0.2">
      <c r="A39" s="76"/>
      <c r="B39" s="86"/>
      <c r="C39" s="72"/>
      <c r="D39" s="25" t="s">
        <v>36</v>
      </c>
      <c r="E39" s="10">
        <f t="shared" ref="E39:E40" si="6">SUM(F39:N39)</f>
        <v>76462.59</v>
      </c>
      <c r="F39" s="10">
        <v>0</v>
      </c>
      <c r="G39" s="26">
        <v>0</v>
      </c>
      <c r="H39" s="87">
        <v>76462.59</v>
      </c>
      <c r="I39" s="88"/>
      <c r="J39" s="88"/>
      <c r="K39" s="88"/>
      <c r="L39" s="89"/>
      <c r="M39" s="10">
        <v>0</v>
      </c>
      <c r="N39" s="10">
        <v>0</v>
      </c>
      <c r="O39" s="28"/>
      <c r="P39" s="5"/>
    </row>
    <row r="40" spans="1:16" s="1" customFormat="1" ht="67.5" customHeight="1" x14ac:dyDescent="0.2">
      <c r="A40" s="76"/>
      <c r="B40" s="71"/>
      <c r="C40" s="29"/>
      <c r="D40" s="24" t="s">
        <v>4</v>
      </c>
      <c r="E40" s="10">
        <f t="shared" si="6"/>
        <v>41353.42</v>
      </c>
      <c r="F40" s="10">
        <v>0</v>
      </c>
      <c r="G40" s="26">
        <v>0</v>
      </c>
      <c r="H40" s="87">
        <v>41353.42</v>
      </c>
      <c r="I40" s="88"/>
      <c r="J40" s="88"/>
      <c r="K40" s="88"/>
      <c r="L40" s="89"/>
      <c r="M40" s="10">
        <v>0</v>
      </c>
      <c r="N40" s="10">
        <v>0</v>
      </c>
      <c r="O40" s="29"/>
      <c r="P40" s="5"/>
    </row>
    <row r="41" spans="1:16" s="1" customFormat="1" ht="38.25" customHeight="1" x14ac:dyDescent="0.2">
      <c r="A41" s="76"/>
      <c r="B41" s="35" t="s">
        <v>57</v>
      </c>
      <c r="C41" s="30" t="s">
        <v>12</v>
      </c>
      <c r="D41" s="30" t="s">
        <v>12</v>
      </c>
      <c r="E41" s="41" t="s">
        <v>13</v>
      </c>
      <c r="F41" s="41" t="s">
        <v>15</v>
      </c>
      <c r="G41" s="41" t="s">
        <v>16</v>
      </c>
      <c r="H41" s="30" t="s">
        <v>58</v>
      </c>
      <c r="I41" s="32" t="s">
        <v>46</v>
      </c>
      <c r="J41" s="33"/>
      <c r="K41" s="33"/>
      <c r="L41" s="34"/>
      <c r="M41" s="41" t="s">
        <v>17</v>
      </c>
      <c r="N41" s="41" t="s">
        <v>18</v>
      </c>
      <c r="O41" s="17"/>
      <c r="P41" s="5"/>
    </row>
    <row r="42" spans="1:16" s="1" customFormat="1" ht="38.25" customHeight="1" x14ac:dyDescent="0.2">
      <c r="A42" s="76"/>
      <c r="B42" s="36"/>
      <c r="C42" s="38"/>
      <c r="D42" s="38"/>
      <c r="E42" s="29"/>
      <c r="F42" s="29"/>
      <c r="G42" s="60"/>
      <c r="H42" s="31" t="e">
        <v>#REF!</v>
      </c>
      <c r="I42" s="13" t="s">
        <v>37</v>
      </c>
      <c r="J42" s="13" t="s">
        <v>38</v>
      </c>
      <c r="K42" s="13" t="s">
        <v>39</v>
      </c>
      <c r="L42" s="13" t="s">
        <v>40</v>
      </c>
      <c r="M42" s="29"/>
      <c r="N42" s="29"/>
      <c r="O42" s="17"/>
      <c r="P42" s="5"/>
    </row>
    <row r="43" spans="1:16" s="1" customFormat="1" ht="38.25" customHeight="1" x14ac:dyDescent="0.2">
      <c r="A43" s="76"/>
      <c r="B43" s="37"/>
      <c r="C43" s="31"/>
      <c r="D43" s="31"/>
      <c r="E43" s="3">
        <v>2</v>
      </c>
      <c r="F43" s="3">
        <v>0</v>
      </c>
      <c r="G43" s="20">
        <v>0</v>
      </c>
      <c r="H43" s="3">
        <v>2</v>
      </c>
      <c r="I43" s="3">
        <v>0</v>
      </c>
      <c r="J43" s="3">
        <v>0</v>
      </c>
      <c r="K43" s="3">
        <v>0</v>
      </c>
      <c r="L43" s="3">
        <v>2</v>
      </c>
      <c r="M43" s="3">
        <v>0</v>
      </c>
      <c r="N43" s="10">
        <v>0</v>
      </c>
      <c r="O43" s="17"/>
      <c r="P43" s="5"/>
    </row>
    <row r="44" spans="1:16" s="1" customFormat="1" ht="45" customHeight="1" x14ac:dyDescent="0.2">
      <c r="A44" s="76"/>
      <c r="B44" s="35" t="s">
        <v>50</v>
      </c>
      <c r="C44" s="41" t="s">
        <v>20</v>
      </c>
      <c r="D44" s="21" t="s">
        <v>3</v>
      </c>
      <c r="E44" s="16">
        <f>SUM(F44:N44)</f>
        <v>234790.01</v>
      </c>
      <c r="F44" s="16">
        <v>0</v>
      </c>
      <c r="G44" s="16">
        <f>SUM(G45:G46)</f>
        <v>70437</v>
      </c>
      <c r="H44" s="55">
        <f>H45+H46</f>
        <v>164353.01</v>
      </c>
      <c r="I44" s="55"/>
      <c r="J44" s="55"/>
      <c r="K44" s="55"/>
      <c r="L44" s="55"/>
      <c r="M44" s="15">
        <f>M45+M46</f>
        <v>0</v>
      </c>
      <c r="N44" s="15">
        <v>0</v>
      </c>
      <c r="O44" s="27" t="s">
        <v>19</v>
      </c>
      <c r="P44" s="5"/>
    </row>
    <row r="45" spans="1:16" s="1" customFormat="1" ht="60" customHeight="1" x14ac:dyDescent="0.2">
      <c r="A45" s="76"/>
      <c r="B45" s="70"/>
      <c r="C45" s="72"/>
      <c r="D45" s="21" t="s">
        <v>36</v>
      </c>
      <c r="E45" s="16">
        <f>SUM(F45:O45)</f>
        <v>152378.69</v>
      </c>
      <c r="F45" s="16">
        <v>0</v>
      </c>
      <c r="G45" s="16">
        <v>45713.599999999999</v>
      </c>
      <c r="H45" s="55">
        <v>106665.09</v>
      </c>
      <c r="I45" s="55"/>
      <c r="J45" s="55"/>
      <c r="K45" s="55"/>
      <c r="L45" s="55"/>
      <c r="M45" s="15">
        <v>0</v>
      </c>
      <c r="N45" s="15">
        <v>0</v>
      </c>
      <c r="O45" s="50"/>
      <c r="P45" s="5"/>
    </row>
    <row r="46" spans="1:16" s="1" customFormat="1" ht="65.25" customHeight="1" x14ac:dyDescent="0.2">
      <c r="A46" s="76"/>
      <c r="B46" s="71"/>
      <c r="C46" s="29"/>
      <c r="D46" s="19" t="s">
        <v>4</v>
      </c>
      <c r="E46" s="16">
        <f>SUM(F46:O46)</f>
        <v>82411.320000000007</v>
      </c>
      <c r="F46" s="12">
        <v>0</v>
      </c>
      <c r="G46" s="11">
        <v>24723.4</v>
      </c>
      <c r="H46" s="61">
        <v>57687.92</v>
      </c>
      <c r="I46" s="62"/>
      <c r="J46" s="62"/>
      <c r="K46" s="62"/>
      <c r="L46" s="63"/>
      <c r="M46" s="9">
        <v>0</v>
      </c>
      <c r="N46" s="9">
        <v>0</v>
      </c>
      <c r="O46" s="51"/>
      <c r="P46" s="5"/>
    </row>
    <row r="47" spans="1:16" s="1" customFormat="1" ht="33" customHeight="1" x14ac:dyDescent="0.2">
      <c r="A47" s="76"/>
      <c r="B47" s="35" t="s">
        <v>53</v>
      </c>
      <c r="C47" s="30" t="s">
        <v>12</v>
      </c>
      <c r="D47" s="30" t="s">
        <v>12</v>
      </c>
      <c r="E47" s="41" t="s">
        <v>13</v>
      </c>
      <c r="F47" s="41" t="s">
        <v>15</v>
      </c>
      <c r="G47" s="41" t="s">
        <v>16</v>
      </c>
      <c r="H47" s="30" t="s">
        <v>58</v>
      </c>
      <c r="I47" s="32" t="s">
        <v>46</v>
      </c>
      <c r="J47" s="33"/>
      <c r="K47" s="33"/>
      <c r="L47" s="34"/>
      <c r="M47" s="41" t="s">
        <v>17</v>
      </c>
      <c r="N47" s="41" t="s">
        <v>18</v>
      </c>
      <c r="O47" s="27" t="s">
        <v>19</v>
      </c>
      <c r="P47" s="4"/>
    </row>
    <row r="48" spans="1:16" s="1" customFormat="1" ht="29.25" customHeight="1" x14ac:dyDescent="0.2">
      <c r="A48" s="76"/>
      <c r="B48" s="70"/>
      <c r="C48" s="38"/>
      <c r="D48" s="38"/>
      <c r="E48" s="29"/>
      <c r="F48" s="29"/>
      <c r="G48" s="60"/>
      <c r="H48" s="31" t="e">
        <v>#REF!</v>
      </c>
      <c r="I48" s="13" t="s">
        <v>37</v>
      </c>
      <c r="J48" s="13" t="s">
        <v>38</v>
      </c>
      <c r="K48" s="13" t="s">
        <v>39</v>
      </c>
      <c r="L48" s="13" t="s">
        <v>40</v>
      </c>
      <c r="M48" s="29"/>
      <c r="N48" s="29"/>
      <c r="O48" s="50"/>
      <c r="P48" s="4"/>
    </row>
    <row r="49" spans="1:16" s="1" customFormat="1" ht="27" customHeight="1" x14ac:dyDescent="0.2">
      <c r="A49" s="77"/>
      <c r="B49" s="84"/>
      <c r="C49" s="31"/>
      <c r="D49" s="31"/>
      <c r="E49" s="3">
        <v>3</v>
      </c>
      <c r="F49" s="3">
        <v>0</v>
      </c>
      <c r="G49" s="20">
        <v>0</v>
      </c>
      <c r="H49" s="3">
        <v>3</v>
      </c>
      <c r="I49" s="3">
        <v>0</v>
      </c>
      <c r="J49" s="3">
        <v>0</v>
      </c>
      <c r="K49" s="3">
        <v>0</v>
      </c>
      <c r="L49" s="3">
        <v>3</v>
      </c>
      <c r="M49" s="3">
        <v>0</v>
      </c>
      <c r="N49" s="3">
        <v>0</v>
      </c>
      <c r="O49" s="51"/>
      <c r="P49" s="4"/>
    </row>
    <row r="50" spans="1:16" s="1" customFormat="1" ht="48" customHeight="1" x14ac:dyDescent="0.2">
      <c r="A50" s="73" t="s">
        <v>32</v>
      </c>
      <c r="B50" s="95" t="s">
        <v>22</v>
      </c>
      <c r="C50" s="41" t="s">
        <v>20</v>
      </c>
      <c r="D50" s="21" t="s">
        <v>3</v>
      </c>
      <c r="E50" s="16">
        <f>SUM(F50:N50)</f>
        <v>20360</v>
      </c>
      <c r="F50" s="16">
        <v>3800</v>
      </c>
      <c r="G50" s="16">
        <f>SUM(G51)</f>
        <v>4560</v>
      </c>
      <c r="H50" s="52">
        <f>H51</f>
        <v>4000</v>
      </c>
      <c r="I50" s="53"/>
      <c r="J50" s="53"/>
      <c r="K50" s="53"/>
      <c r="L50" s="53"/>
      <c r="M50" s="2">
        <f>M51</f>
        <v>4000</v>
      </c>
      <c r="N50" s="2">
        <f>N51</f>
        <v>4000</v>
      </c>
      <c r="O50" s="41" t="s">
        <v>19</v>
      </c>
    </row>
    <row r="51" spans="1:16" s="1" customFormat="1" ht="107.25" customHeight="1" x14ac:dyDescent="0.2">
      <c r="A51" s="56"/>
      <c r="B51" s="56"/>
      <c r="C51" s="60"/>
      <c r="D51" s="21" t="s">
        <v>4</v>
      </c>
      <c r="E51" s="16">
        <f>SUM(F51:N51)</f>
        <v>20360</v>
      </c>
      <c r="F51" s="16">
        <f>SUM(F53+F58+F63+F68)</f>
        <v>3800</v>
      </c>
      <c r="G51" s="16">
        <f>SUM(G53+G58+G63+G68)</f>
        <v>4560</v>
      </c>
      <c r="H51" s="52">
        <f t="shared" ref="H51:N51" si="7">SUM(H53+H58+H63+H68)</f>
        <v>4000</v>
      </c>
      <c r="I51" s="53">
        <f t="shared" si="7"/>
        <v>0</v>
      </c>
      <c r="J51" s="53">
        <f t="shared" si="7"/>
        <v>0</v>
      </c>
      <c r="K51" s="53">
        <f t="shared" si="7"/>
        <v>0</v>
      </c>
      <c r="L51" s="53">
        <f t="shared" si="7"/>
        <v>0</v>
      </c>
      <c r="M51" s="2">
        <f t="shared" si="7"/>
        <v>4000</v>
      </c>
      <c r="N51" s="2">
        <f t="shared" si="7"/>
        <v>4000</v>
      </c>
      <c r="O51" s="60"/>
    </row>
    <row r="52" spans="1:16" s="1" customFormat="1" ht="60" customHeight="1" x14ac:dyDescent="0.2">
      <c r="A52" s="41" t="s">
        <v>33</v>
      </c>
      <c r="B52" s="45" t="s">
        <v>23</v>
      </c>
      <c r="C52" s="41" t="s">
        <v>20</v>
      </c>
      <c r="D52" s="21" t="s">
        <v>3</v>
      </c>
      <c r="E52" s="16">
        <f>SUM(F52:N52)</f>
        <v>9960</v>
      </c>
      <c r="F52" s="16">
        <v>2100</v>
      </c>
      <c r="G52" s="16">
        <f>SUM(G53)</f>
        <v>1860</v>
      </c>
      <c r="H52" s="52">
        <f>SUM(H53)</f>
        <v>2000</v>
      </c>
      <c r="I52" s="53"/>
      <c r="J52" s="53"/>
      <c r="K52" s="53"/>
      <c r="L52" s="53"/>
      <c r="M52" s="2">
        <f>SUM(M53)</f>
        <v>2000</v>
      </c>
      <c r="N52" s="2">
        <f>SUM(N53)</f>
        <v>2000</v>
      </c>
      <c r="O52" s="45" t="s">
        <v>19</v>
      </c>
    </row>
    <row r="53" spans="1:16" s="1" customFormat="1" ht="78.75" customHeight="1" x14ac:dyDescent="0.2">
      <c r="A53" s="66"/>
      <c r="B53" s="56"/>
      <c r="C53" s="74"/>
      <c r="D53" s="21" t="s">
        <v>4</v>
      </c>
      <c r="E53" s="16">
        <f>SUM(F53:N53)</f>
        <v>9960</v>
      </c>
      <c r="F53" s="16">
        <v>2100</v>
      </c>
      <c r="G53" s="16">
        <v>1860</v>
      </c>
      <c r="H53" s="52">
        <v>2000</v>
      </c>
      <c r="I53" s="53"/>
      <c r="J53" s="53"/>
      <c r="K53" s="53"/>
      <c r="L53" s="53"/>
      <c r="M53" s="2">
        <v>2000</v>
      </c>
      <c r="N53" s="2">
        <v>2000</v>
      </c>
      <c r="O53" s="45"/>
    </row>
    <row r="54" spans="1:16" s="1" customFormat="1" ht="26.25" customHeight="1" x14ac:dyDescent="0.2">
      <c r="A54" s="66"/>
      <c r="B54" s="45" t="s">
        <v>27</v>
      </c>
      <c r="C54" s="30" t="s">
        <v>12</v>
      </c>
      <c r="D54" s="30" t="s">
        <v>12</v>
      </c>
      <c r="E54" s="47" t="s">
        <v>13</v>
      </c>
      <c r="F54" s="30" t="s">
        <v>15</v>
      </c>
      <c r="G54" s="30" t="s">
        <v>16</v>
      </c>
      <c r="H54" s="47" t="s">
        <v>58</v>
      </c>
      <c r="I54" s="52" t="s">
        <v>46</v>
      </c>
      <c r="J54" s="53"/>
      <c r="K54" s="53"/>
      <c r="L54" s="53"/>
      <c r="M54" s="47" t="s">
        <v>17</v>
      </c>
      <c r="N54" s="47" t="s">
        <v>18</v>
      </c>
      <c r="O54" s="64" t="s">
        <v>12</v>
      </c>
    </row>
    <row r="55" spans="1:16" s="1" customFormat="1" ht="20.25" customHeight="1" x14ac:dyDescent="0.2">
      <c r="A55" s="66"/>
      <c r="B55" s="56"/>
      <c r="C55" s="39"/>
      <c r="D55" s="39"/>
      <c r="E55" s="54" t="e">
        <v>#REF!</v>
      </c>
      <c r="F55" s="31"/>
      <c r="G55" s="40"/>
      <c r="H55" s="54" t="e">
        <v>#REF!</v>
      </c>
      <c r="I55" s="13" t="s">
        <v>37</v>
      </c>
      <c r="J55" s="13" t="s">
        <v>38</v>
      </c>
      <c r="K55" s="13" t="s">
        <v>39</v>
      </c>
      <c r="L55" s="13" t="s">
        <v>40</v>
      </c>
      <c r="M55" s="54" t="s">
        <v>8</v>
      </c>
      <c r="N55" s="54" t="s">
        <v>10</v>
      </c>
      <c r="O55" s="64"/>
    </row>
    <row r="56" spans="1:16" s="1" customFormat="1" ht="21.75" customHeight="1" x14ac:dyDescent="0.2">
      <c r="A56" s="60"/>
      <c r="B56" s="56"/>
      <c r="C56" s="40"/>
      <c r="D56" s="40"/>
      <c r="E56" s="13">
        <v>5</v>
      </c>
      <c r="F56" s="13">
        <v>1</v>
      </c>
      <c r="G56" s="13">
        <v>1</v>
      </c>
      <c r="H56" s="3">
        <v>1</v>
      </c>
      <c r="I56" s="3">
        <v>0</v>
      </c>
      <c r="J56" s="3">
        <v>0</v>
      </c>
      <c r="K56" s="3">
        <v>0</v>
      </c>
      <c r="L56" s="3">
        <v>1</v>
      </c>
      <c r="M56" s="3">
        <v>1</v>
      </c>
      <c r="N56" s="3">
        <v>1</v>
      </c>
      <c r="O56" s="64"/>
    </row>
    <row r="57" spans="1:16" s="1" customFormat="1" ht="51" customHeight="1" x14ac:dyDescent="0.2">
      <c r="A57" s="41" t="s">
        <v>34</v>
      </c>
      <c r="B57" s="67" t="s">
        <v>51</v>
      </c>
      <c r="C57" s="45" t="s">
        <v>11</v>
      </c>
      <c r="D57" s="21" t="s">
        <v>3</v>
      </c>
      <c r="E57" s="16">
        <f>SUM(E58)</f>
        <v>0</v>
      </c>
      <c r="F57" s="22">
        <v>0</v>
      </c>
      <c r="G57" s="22"/>
      <c r="H57" s="57">
        <v>0</v>
      </c>
      <c r="I57" s="58"/>
      <c r="J57" s="58"/>
      <c r="K57" s="58"/>
      <c r="L57" s="59"/>
      <c r="M57" s="2">
        <v>0</v>
      </c>
      <c r="N57" s="2">
        <v>0</v>
      </c>
      <c r="O57" s="35" t="s">
        <v>19</v>
      </c>
    </row>
    <row r="58" spans="1:16" s="1" customFormat="1" ht="60.75" customHeight="1" x14ac:dyDescent="0.2">
      <c r="A58" s="66"/>
      <c r="B58" s="37"/>
      <c r="C58" s="56"/>
      <c r="D58" s="21" t="s">
        <v>4</v>
      </c>
      <c r="E58" s="16">
        <f>SUM(F58:N58)</f>
        <v>0</v>
      </c>
      <c r="F58" s="22">
        <v>0</v>
      </c>
      <c r="G58" s="22"/>
      <c r="H58" s="57">
        <v>0</v>
      </c>
      <c r="I58" s="58"/>
      <c r="J58" s="58"/>
      <c r="K58" s="58"/>
      <c r="L58" s="59"/>
      <c r="M58" s="2">
        <v>0</v>
      </c>
      <c r="N58" s="2">
        <v>0</v>
      </c>
      <c r="O58" s="65"/>
    </row>
    <row r="59" spans="1:16" s="1" customFormat="1" ht="34.5" customHeight="1" x14ac:dyDescent="0.2">
      <c r="A59" s="66"/>
      <c r="B59" s="45" t="s">
        <v>54</v>
      </c>
      <c r="C59" s="30" t="s">
        <v>12</v>
      </c>
      <c r="D59" s="30" t="s">
        <v>12</v>
      </c>
      <c r="E59" s="47" t="s">
        <v>13</v>
      </c>
      <c r="F59" s="30" t="s">
        <v>15</v>
      </c>
      <c r="G59" s="30" t="s">
        <v>16</v>
      </c>
      <c r="H59" s="47" t="s">
        <v>58</v>
      </c>
      <c r="I59" s="52" t="s">
        <v>46</v>
      </c>
      <c r="J59" s="53"/>
      <c r="K59" s="53"/>
      <c r="L59" s="53"/>
      <c r="M59" s="47" t="s">
        <v>17</v>
      </c>
      <c r="N59" s="47" t="s">
        <v>18</v>
      </c>
      <c r="O59" s="64" t="s">
        <v>12</v>
      </c>
    </row>
    <row r="60" spans="1:16" s="1" customFormat="1" ht="24" customHeight="1" x14ac:dyDescent="0.2">
      <c r="A60" s="66"/>
      <c r="B60" s="56"/>
      <c r="C60" s="39"/>
      <c r="D60" s="39"/>
      <c r="E60" s="54" t="e">
        <v>#REF!</v>
      </c>
      <c r="F60" s="31"/>
      <c r="G60" s="40"/>
      <c r="H60" s="54" t="e">
        <v>#REF!</v>
      </c>
      <c r="I60" s="13" t="s">
        <v>37</v>
      </c>
      <c r="J60" s="13" t="s">
        <v>38</v>
      </c>
      <c r="K60" s="13" t="s">
        <v>39</v>
      </c>
      <c r="L60" s="13" t="s">
        <v>40</v>
      </c>
      <c r="M60" s="54" t="s">
        <v>8</v>
      </c>
      <c r="N60" s="54" t="s">
        <v>10</v>
      </c>
      <c r="O60" s="64"/>
    </row>
    <row r="61" spans="1:16" s="1" customFormat="1" ht="38.25" customHeight="1" x14ac:dyDescent="0.2">
      <c r="A61" s="60"/>
      <c r="B61" s="56"/>
      <c r="C61" s="40"/>
      <c r="D61" s="40"/>
      <c r="E61" s="13">
        <v>0</v>
      </c>
      <c r="F61" s="13">
        <v>0</v>
      </c>
      <c r="G61" s="13">
        <v>0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64"/>
    </row>
    <row r="62" spans="1:16" s="1" customFormat="1" ht="42.75" customHeight="1" x14ac:dyDescent="0.2">
      <c r="A62" s="41" t="s">
        <v>35</v>
      </c>
      <c r="B62" s="35" t="s">
        <v>24</v>
      </c>
      <c r="C62" s="35" t="s">
        <v>11</v>
      </c>
      <c r="D62" s="21" t="s">
        <v>3</v>
      </c>
      <c r="E62" s="16">
        <f>SUM(H62:N62)</f>
        <v>0</v>
      </c>
      <c r="F62" s="22">
        <v>0</v>
      </c>
      <c r="G62" s="22">
        <v>0</v>
      </c>
      <c r="H62" s="57">
        <v>0</v>
      </c>
      <c r="I62" s="58"/>
      <c r="J62" s="58"/>
      <c r="K62" s="58"/>
      <c r="L62" s="59"/>
      <c r="M62" s="2">
        <v>0</v>
      </c>
      <c r="N62" s="2">
        <v>0</v>
      </c>
      <c r="O62" s="35" t="s">
        <v>19</v>
      </c>
    </row>
    <row r="63" spans="1:16" s="1" customFormat="1" ht="62.25" customHeight="1" x14ac:dyDescent="0.2">
      <c r="A63" s="66"/>
      <c r="B63" s="37"/>
      <c r="C63" s="37"/>
      <c r="D63" s="21" t="s">
        <v>4</v>
      </c>
      <c r="E63" s="16">
        <f>SUM(H63:N63)</f>
        <v>0</v>
      </c>
      <c r="F63" s="22">
        <v>0</v>
      </c>
      <c r="G63" s="22">
        <v>0</v>
      </c>
      <c r="H63" s="57">
        <v>0</v>
      </c>
      <c r="I63" s="58"/>
      <c r="J63" s="58"/>
      <c r="K63" s="58"/>
      <c r="L63" s="59"/>
      <c r="M63" s="2">
        <v>0</v>
      </c>
      <c r="N63" s="2">
        <v>0</v>
      </c>
      <c r="O63" s="65"/>
    </row>
    <row r="64" spans="1:16" s="1" customFormat="1" ht="17.25" customHeight="1" x14ac:dyDescent="0.2">
      <c r="A64" s="66"/>
      <c r="B64" s="35" t="s">
        <v>25</v>
      </c>
      <c r="C64" s="30" t="s">
        <v>12</v>
      </c>
      <c r="D64" s="30" t="s">
        <v>12</v>
      </c>
      <c r="E64" s="47" t="s">
        <v>13</v>
      </c>
      <c r="F64" s="30" t="s">
        <v>15</v>
      </c>
      <c r="G64" s="30" t="s">
        <v>16</v>
      </c>
      <c r="H64" s="47" t="s">
        <v>58</v>
      </c>
      <c r="I64" s="52" t="s">
        <v>45</v>
      </c>
      <c r="J64" s="53"/>
      <c r="K64" s="53"/>
      <c r="L64" s="53"/>
      <c r="M64" s="41" t="s">
        <v>17</v>
      </c>
      <c r="N64" s="41" t="s">
        <v>18</v>
      </c>
      <c r="O64" s="27" t="s">
        <v>19</v>
      </c>
    </row>
    <row r="65" spans="1:15" s="1" customFormat="1" ht="45" customHeight="1" x14ac:dyDescent="0.2">
      <c r="A65" s="66"/>
      <c r="B65" s="36"/>
      <c r="C65" s="39"/>
      <c r="D65" s="39"/>
      <c r="E65" s="54" t="e">
        <f>#REF!</f>
        <v>#REF!</v>
      </c>
      <c r="F65" s="40"/>
      <c r="G65" s="40"/>
      <c r="H65" s="54" t="e">
        <v>#REF!</v>
      </c>
      <c r="I65" s="13" t="s">
        <v>37</v>
      </c>
      <c r="J65" s="13" t="s">
        <v>38</v>
      </c>
      <c r="K65" s="13" t="s">
        <v>39</v>
      </c>
      <c r="L65" s="13" t="s">
        <v>40</v>
      </c>
      <c r="M65" s="60"/>
      <c r="N65" s="60"/>
      <c r="O65" s="50"/>
    </row>
    <row r="66" spans="1:15" s="1" customFormat="1" ht="52.5" customHeight="1" x14ac:dyDescent="0.2">
      <c r="A66" s="60"/>
      <c r="B66" s="37"/>
      <c r="C66" s="40"/>
      <c r="D66" s="40"/>
      <c r="E66" s="13">
        <v>0</v>
      </c>
      <c r="F66" s="13">
        <v>0</v>
      </c>
      <c r="G66" s="13">
        <v>0</v>
      </c>
      <c r="H66" s="3">
        <v>0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51"/>
    </row>
    <row r="67" spans="1:15" s="1" customFormat="1" ht="52.5" customHeight="1" x14ac:dyDescent="0.2">
      <c r="A67" s="41"/>
      <c r="B67" s="67" t="s">
        <v>43</v>
      </c>
      <c r="C67" s="30" t="s">
        <v>12</v>
      </c>
      <c r="D67" s="21" t="s">
        <v>3</v>
      </c>
      <c r="E67" s="10">
        <f>SUM(F67:N67)</f>
        <v>10400</v>
      </c>
      <c r="F67" s="10">
        <f>SUM(F68)</f>
        <v>1700</v>
      </c>
      <c r="G67" s="23">
        <f>SUM(G68)</f>
        <v>2700</v>
      </c>
      <c r="H67" s="42">
        <f>SUM(H68)</f>
        <v>2000</v>
      </c>
      <c r="I67" s="43"/>
      <c r="J67" s="43"/>
      <c r="K67" s="43"/>
      <c r="L67" s="44"/>
      <c r="M67" s="10">
        <f t="shared" ref="M67:N67" si="8">SUM(M68)</f>
        <v>2000</v>
      </c>
      <c r="N67" s="10">
        <f t="shared" si="8"/>
        <v>2000</v>
      </c>
      <c r="O67" s="27" t="s">
        <v>19</v>
      </c>
    </row>
    <row r="68" spans="1:15" s="1" customFormat="1" ht="67.5" customHeight="1" x14ac:dyDescent="0.2">
      <c r="A68" s="29"/>
      <c r="B68" s="37"/>
      <c r="C68" s="31"/>
      <c r="D68" s="21" t="s">
        <v>4</v>
      </c>
      <c r="E68" s="10">
        <f>SUM(F68:N68)</f>
        <v>10400</v>
      </c>
      <c r="F68" s="10">
        <v>1700</v>
      </c>
      <c r="G68" s="23">
        <v>2700</v>
      </c>
      <c r="H68" s="42">
        <v>2000</v>
      </c>
      <c r="I68" s="43"/>
      <c r="J68" s="43"/>
      <c r="K68" s="43"/>
      <c r="L68" s="44"/>
      <c r="M68" s="10">
        <v>2000</v>
      </c>
      <c r="N68" s="10">
        <v>2000</v>
      </c>
      <c r="O68" s="50"/>
    </row>
    <row r="69" spans="1:15" s="1" customFormat="1" ht="81.75" customHeight="1" x14ac:dyDescent="0.2">
      <c r="A69" s="41"/>
      <c r="B69" s="45" t="s">
        <v>26</v>
      </c>
      <c r="C69" s="47" t="s">
        <v>12</v>
      </c>
      <c r="D69" s="30" t="s">
        <v>12</v>
      </c>
      <c r="E69" s="13" t="s">
        <v>44</v>
      </c>
      <c r="F69" s="13">
        <v>2023</v>
      </c>
      <c r="G69" s="13" t="s">
        <v>16</v>
      </c>
      <c r="H69" s="3" t="s">
        <v>58</v>
      </c>
      <c r="I69" s="32" t="s">
        <v>45</v>
      </c>
      <c r="J69" s="33"/>
      <c r="K69" s="33"/>
      <c r="L69" s="34"/>
      <c r="M69" s="21" t="s">
        <v>17</v>
      </c>
      <c r="N69" s="21" t="s">
        <v>18</v>
      </c>
      <c r="O69" s="50"/>
    </row>
    <row r="70" spans="1:15" s="1" customFormat="1" ht="18" customHeight="1" x14ac:dyDescent="0.2">
      <c r="A70" s="28"/>
      <c r="B70" s="46"/>
      <c r="C70" s="48"/>
      <c r="D70" s="38"/>
      <c r="E70" s="30">
        <v>5</v>
      </c>
      <c r="F70" s="30">
        <v>1</v>
      </c>
      <c r="G70" s="49">
        <v>1</v>
      </c>
      <c r="H70" s="49">
        <v>1</v>
      </c>
      <c r="I70" s="13" t="s">
        <v>37</v>
      </c>
      <c r="J70" s="13" t="s">
        <v>38</v>
      </c>
      <c r="K70" s="13" t="s">
        <v>39</v>
      </c>
      <c r="L70" s="13" t="s">
        <v>40</v>
      </c>
      <c r="M70" s="49">
        <v>1</v>
      </c>
      <c r="N70" s="49">
        <v>1</v>
      </c>
      <c r="O70" s="50"/>
    </row>
    <row r="71" spans="1:15" s="1" customFormat="1" ht="21.75" customHeight="1" x14ac:dyDescent="0.2">
      <c r="A71" s="29"/>
      <c r="B71" s="46"/>
      <c r="C71" s="48"/>
      <c r="D71" s="38"/>
      <c r="E71" s="38"/>
      <c r="F71" s="38"/>
      <c r="G71" s="69"/>
      <c r="H71" s="31"/>
      <c r="I71" s="3">
        <v>0</v>
      </c>
      <c r="J71" s="3">
        <v>0</v>
      </c>
      <c r="K71" s="3">
        <v>0</v>
      </c>
      <c r="L71" s="3">
        <v>1</v>
      </c>
      <c r="M71" s="31"/>
      <c r="N71" s="31"/>
      <c r="O71" s="51"/>
    </row>
    <row r="72" spans="1:15" s="1" customFormat="1" ht="29.25" customHeight="1" x14ac:dyDescent="0.2">
      <c r="A72" s="73"/>
      <c r="B72" s="78" t="s">
        <v>14</v>
      </c>
      <c r="C72" s="79"/>
      <c r="D72" s="21" t="s">
        <v>3</v>
      </c>
      <c r="E72" s="16">
        <f>SUM(F72:N72)</f>
        <v>1383806.7200000002</v>
      </c>
      <c r="F72" s="16">
        <f>F73+F74</f>
        <v>3800</v>
      </c>
      <c r="G72" s="16">
        <f>G73+G74</f>
        <v>94369.290000000008</v>
      </c>
      <c r="H72" s="52">
        <f>H8+H23+H50</f>
        <v>558938.66</v>
      </c>
      <c r="I72" s="52"/>
      <c r="J72" s="52"/>
      <c r="K72" s="52"/>
      <c r="L72" s="52"/>
      <c r="M72" s="15">
        <f>M73+M74</f>
        <v>399569.94</v>
      </c>
      <c r="N72" s="15">
        <f>N73+N74</f>
        <v>327128.83</v>
      </c>
      <c r="O72" s="68"/>
    </row>
    <row r="73" spans="1:15" s="1" customFormat="1" ht="50.25" customHeight="1" x14ac:dyDescent="0.2">
      <c r="A73" s="73"/>
      <c r="B73" s="80"/>
      <c r="C73" s="81"/>
      <c r="D73" s="21" t="s">
        <v>36</v>
      </c>
      <c r="E73" s="16">
        <f>SUM(F73:N73)</f>
        <v>883535.50000000012</v>
      </c>
      <c r="F73" s="16">
        <v>0</v>
      </c>
      <c r="G73" s="22">
        <f t="shared" ref="G73:N73" si="9">SUM(G24+G9)</f>
        <v>58286.22</v>
      </c>
      <c r="H73" s="57">
        <f>SUM(H24+H9)</f>
        <v>360087.16000000003</v>
      </c>
      <c r="I73" s="62">
        <f t="shared" si="9"/>
        <v>0</v>
      </c>
      <c r="J73" s="62">
        <f t="shared" si="9"/>
        <v>0</v>
      </c>
      <c r="K73" s="62">
        <f t="shared" si="9"/>
        <v>0</v>
      </c>
      <c r="L73" s="63">
        <f t="shared" si="9"/>
        <v>0</v>
      </c>
      <c r="M73" s="15">
        <f t="shared" si="9"/>
        <v>256121.71000000002</v>
      </c>
      <c r="N73" s="15">
        <f t="shared" si="9"/>
        <v>209040.41</v>
      </c>
      <c r="O73" s="45"/>
    </row>
    <row r="74" spans="1:15" s="1" customFormat="1" ht="63.75" customHeight="1" x14ac:dyDescent="0.2">
      <c r="A74" s="73"/>
      <c r="B74" s="82"/>
      <c r="C74" s="83"/>
      <c r="D74" s="21" t="s">
        <v>4</v>
      </c>
      <c r="E74" s="16">
        <f>SUM(F74:N74)</f>
        <v>500271.22</v>
      </c>
      <c r="F74" s="16">
        <f>F50+F8</f>
        <v>3800</v>
      </c>
      <c r="G74" s="16">
        <f t="shared" ref="G74:N74" si="10">SUM(G51+G25+G10)</f>
        <v>36083.07</v>
      </c>
      <c r="H74" s="52">
        <f>SUM(H51+H25+H10)</f>
        <v>198851.5</v>
      </c>
      <c r="I74" s="53">
        <f t="shared" si="10"/>
        <v>0</v>
      </c>
      <c r="J74" s="53">
        <f t="shared" si="10"/>
        <v>0</v>
      </c>
      <c r="K74" s="53">
        <f t="shared" si="10"/>
        <v>0</v>
      </c>
      <c r="L74" s="53">
        <f t="shared" si="10"/>
        <v>0</v>
      </c>
      <c r="M74" s="15">
        <f t="shared" si="10"/>
        <v>143448.22999999998</v>
      </c>
      <c r="N74" s="15">
        <f t="shared" si="10"/>
        <v>118088.42</v>
      </c>
      <c r="O74" s="45"/>
    </row>
    <row r="75" spans="1:15" x14ac:dyDescent="0.2">
      <c r="E75" s="6"/>
      <c r="J75" s="6"/>
    </row>
    <row r="76" spans="1:15" x14ac:dyDescent="0.2">
      <c r="E76" s="6"/>
      <c r="J76" s="6"/>
    </row>
  </sheetData>
  <mergeCells count="206">
    <mergeCell ref="L1:O1"/>
    <mergeCell ref="M14:M15"/>
    <mergeCell ref="N14:N15"/>
    <mergeCell ref="M20:M21"/>
    <mergeCell ref="N20:N21"/>
    <mergeCell ref="O17:O22"/>
    <mergeCell ref="O11:O16"/>
    <mergeCell ref="B32:B34"/>
    <mergeCell ref="C32:C34"/>
    <mergeCell ref="H32:L32"/>
    <mergeCell ref="A2:O2"/>
    <mergeCell ref="A3:O3"/>
    <mergeCell ref="E5:E6"/>
    <mergeCell ref="O5:O6"/>
    <mergeCell ref="H8:L8"/>
    <mergeCell ref="H6:L6"/>
    <mergeCell ref="F35:F36"/>
    <mergeCell ref="G35:G36"/>
    <mergeCell ref="H35:H36"/>
    <mergeCell ref="I35:L35"/>
    <mergeCell ref="M35:M36"/>
    <mergeCell ref="O32:O34"/>
    <mergeCell ref="H33:L33"/>
    <mergeCell ref="H34:L34"/>
    <mergeCell ref="B29:B31"/>
    <mergeCell ref="G29:G30"/>
    <mergeCell ref="M47:M48"/>
    <mergeCell ref="N47:N48"/>
    <mergeCell ref="A5:A6"/>
    <mergeCell ref="B5:B6"/>
    <mergeCell ref="C5:C6"/>
    <mergeCell ref="D5:D6"/>
    <mergeCell ref="F5:N5"/>
    <mergeCell ref="B50:B51"/>
    <mergeCell ref="A17:A22"/>
    <mergeCell ref="B17:B19"/>
    <mergeCell ref="H17:L17"/>
    <mergeCell ref="H18:L18"/>
    <mergeCell ref="H19:L19"/>
    <mergeCell ref="B20:B22"/>
    <mergeCell ref="D20:D22"/>
    <mergeCell ref="E20:E21"/>
    <mergeCell ref="F20:F21"/>
    <mergeCell ref="G20:G21"/>
    <mergeCell ref="H20:H21"/>
    <mergeCell ref="I20:L20"/>
    <mergeCell ref="C17:C19"/>
    <mergeCell ref="C20:C22"/>
    <mergeCell ref="H29:H30"/>
    <mergeCell ref="H11:L11"/>
    <mergeCell ref="H39:L39"/>
    <mergeCell ref="H40:L40"/>
    <mergeCell ref="C38:C40"/>
    <mergeCell ref="H7:L7"/>
    <mergeCell ref="O8:O9"/>
    <mergeCell ref="A8:A10"/>
    <mergeCell ref="B8:B10"/>
    <mergeCell ref="C8:C10"/>
    <mergeCell ref="H9:L9"/>
    <mergeCell ref="H10:L10"/>
    <mergeCell ref="M29:M30"/>
    <mergeCell ref="N29:N30"/>
    <mergeCell ref="A11:A16"/>
    <mergeCell ref="C23:C25"/>
    <mergeCell ref="H23:L23"/>
    <mergeCell ref="H24:L24"/>
    <mergeCell ref="O23:O25"/>
    <mergeCell ref="O26:O28"/>
    <mergeCell ref="O29:O31"/>
    <mergeCell ref="N35:N36"/>
    <mergeCell ref="B35:B37"/>
    <mergeCell ref="C35:C37"/>
    <mergeCell ref="D35:D37"/>
    <mergeCell ref="E35:E36"/>
    <mergeCell ref="B11:B13"/>
    <mergeCell ref="B14:B16"/>
    <mergeCell ref="D14:D16"/>
    <mergeCell ref="E14:E15"/>
    <mergeCell ref="F14:F15"/>
    <mergeCell ref="H14:H15"/>
    <mergeCell ref="I14:L14"/>
    <mergeCell ref="H13:L13"/>
    <mergeCell ref="B26:B28"/>
    <mergeCell ref="C26:C28"/>
    <mergeCell ref="H28:L28"/>
    <mergeCell ref="B23:B25"/>
    <mergeCell ref="H25:L25"/>
    <mergeCell ref="G14:G15"/>
    <mergeCell ref="C14:C16"/>
    <mergeCell ref="C11:C13"/>
    <mergeCell ref="H12:L12"/>
    <mergeCell ref="A72:A74"/>
    <mergeCell ref="B52:B53"/>
    <mergeCell ref="C52:C53"/>
    <mergeCell ref="H52:L52"/>
    <mergeCell ref="D47:D49"/>
    <mergeCell ref="C47:C49"/>
    <mergeCell ref="A23:A49"/>
    <mergeCell ref="B54:B56"/>
    <mergeCell ref="B72:C74"/>
    <mergeCell ref="B57:B58"/>
    <mergeCell ref="A50:A51"/>
    <mergeCell ref="F47:F48"/>
    <mergeCell ref="B47:B49"/>
    <mergeCell ref="A62:A66"/>
    <mergeCell ref="C64:C66"/>
    <mergeCell ref="H51:L51"/>
    <mergeCell ref="H50:L50"/>
    <mergeCell ref="A52:A56"/>
    <mergeCell ref="B59:B61"/>
    <mergeCell ref="C59:C61"/>
    <mergeCell ref="D41:D43"/>
    <mergeCell ref="E41:E42"/>
    <mergeCell ref="F41:F42"/>
    <mergeCell ref="O72:O74"/>
    <mergeCell ref="I64:L64"/>
    <mergeCell ref="H74:L74"/>
    <mergeCell ref="H64:H65"/>
    <mergeCell ref="H73:L73"/>
    <mergeCell ref="F59:F60"/>
    <mergeCell ref="H72:L72"/>
    <mergeCell ref="F64:F65"/>
    <mergeCell ref="M64:M65"/>
    <mergeCell ref="N64:N65"/>
    <mergeCell ref="M59:M60"/>
    <mergeCell ref="N59:N60"/>
    <mergeCell ref="M70:M71"/>
    <mergeCell ref="N70:N71"/>
    <mergeCell ref="O67:O71"/>
    <mergeCell ref="H59:H60"/>
    <mergeCell ref="I59:L59"/>
    <mergeCell ref="G59:G60"/>
    <mergeCell ref="G64:G65"/>
    <mergeCell ref="G70:G71"/>
    <mergeCell ref="C29:C31"/>
    <mergeCell ref="D29:D31"/>
    <mergeCell ref="E29:E30"/>
    <mergeCell ref="F29:F30"/>
    <mergeCell ref="E47:E48"/>
    <mergeCell ref="H53:L53"/>
    <mergeCell ref="E64:E65"/>
    <mergeCell ref="H26:L26"/>
    <mergeCell ref="H27:L27"/>
    <mergeCell ref="F54:F55"/>
    <mergeCell ref="I47:L47"/>
    <mergeCell ref="C57:C58"/>
    <mergeCell ref="C62:C63"/>
    <mergeCell ref="H57:L57"/>
    <mergeCell ref="H58:L58"/>
    <mergeCell ref="H62:L62"/>
    <mergeCell ref="I29:L29"/>
    <mergeCell ref="E59:E60"/>
    <mergeCell ref="G47:G48"/>
    <mergeCell ref="G54:G55"/>
    <mergeCell ref="H45:L45"/>
    <mergeCell ref="H46:L46"/>
    <mergeCell ref="G41:G42"/>
    <mergeCell ref="C50:C51"/>
    <mergeCell ref="B69:B71"/>
    <mergeCell ref="C69:C71"/>
    <mergeCell ref="E70:E71"/>
    <mergeCell ref="F70:F71"/>
    <mergeCell ref="D69:D71"/>
    <mergeCell ref="I69:L69"/>
    <mergeCell ref="H70:H71"/>
    <mergeCell ref="A69:A71"/>
    <mergeCell ref="O44:O46"/>
    <mergeCell ref="O47:O49"/>
    <mergeCell ref="O54:O56"/>
    <mergeCell ref="H63:L63"/>
    <mergeCell ref="D59:D61"/>
    <mergeCell ref="O64:O66"/>
    <mergeCell ref="O50:O51"/>
    <mergeCell ref="O57:O58"/>
    <mergeCell ref="O62:O63"/>
    <mergeCell ref="O59:O61"/>
    <mergeCell ref="I54:L54"/>
    <mergeCell ref="M54:M55"/>
    <mergeCell ref="N54:N55"/>
    <mergeCell ref="H47:H48"/>
    <mergeCell ref="O52:O53"/>
    <mergeCell ref="C54:C56"/>
    <mergeCell ref="O38:O40"/>
    <mergeCell ref="H41:H42"/>
    <mergeCell ref="I41:L41"/>
    <mergeCell ref="B41:B43"/>
    <mergeCell ref="C41:C43"/>
    <mergeCell ref="D64:D66"/>
    <mergeCell ref="A67:A68"/>
    <mergeCell ref="C67:C68"/>
    <mergeCell ref="H67:L67"/>
    <mergeCell ref="H68:L68"/>
    <mergeCell ref="D54:D56"/>
    <mergeCell ref="E54:E55"/>
    <mergeCell ref="H54:H55"/>
    <mergeCell ref="B62:B63"/>
    <mergeCell ref="B64:B66"/>
    <mergeCell ref="A57:A61"/>
    <mergeCell ref="B67:B68"/>
    <mergeCell ref="B44:B46"/>
    <mergeCell ref="C44:C46"/>
    <mergeCell ref="H44:L44"/>
    <mergeCell ref="M41:M42"/>
    <mergeCell ref="N41:N42"/>
    <mergeCell ref="B38:B40"/>
    <mergeCell ref="H38:L38"/>
  </mergeCells>
  <phoneticPr fontId="0" type="noConversion"/>
  <pageMargins left="0.78740157480314965" right="0.23622047244094491" top="0.55118110236220474" bottom="0.55118110236220474" header="0" footer="0"/>
  <pageSetup paperSize="9"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Лист3</vt:lpstr>
      <vt:lpstr>Лист3!Область_печати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Братская Т.Н.</cp:lastModifiedBy>
  <cp:lastPrinted>2025-10-23T06:48:06Z</cp:lastPrinted>
  <dcterms:created xsi:type="dcterms:W3CDTF">1996-10-08T23:32:33Z</dcterms:created>
  <dcterms:modified xsi:type="dcterms:W3CDTF">2025-10-23T09:28:59Z</dcterms:modified>
</cp:coreProperties>
</file>